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<sst xmlns="http://schemas.openxmlformats.org/spreadsheetml/2006/main" count="99" uniqueCount="59">
  <si>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>Grant</t>
  </si>
  <si>
    <t>Subcom.</t>
  </si>
  <si>
    <t>Requested</t>
  </si>
  <si>
    <t>O/H Amt</t>
  </si>
  <si>
    <t>O/H</t>
  </si>
  <si>
    <t>New O/H</t>
  </si>
  <si>
    <t>Final MLIA</t>
  </si>
  <si>
    <t>Recommended For Full Funding</t>
  </si>
  <si>
    <t>Score</t>
  </si>
  <si>
    <t>Recom.</t>
  </si>
  <si>
    <t>MLIA Funding</t>
  </si>
  <si>
    <t>Request</t>
  </si>
  <si>
    <t>%</t>
  </si>
  <si>
    <t>Approved</t>
  </si>
  <si>
    <t>Funding Amt.</t>
  </si>
  <si>
    <t>NAIP_Imagery/MSL_BMSC</t>
  </si>
  <si>
    <t>Fund</t>
  </si>
  <si>
    <t>Hydrography_NHD/MSL_NRIS</t>
  </si>
  <si>
    <t>Transportation/BMSC</t>
  </si>
  <si>
    <t>Reduced overhead to 5%</t>
  </si>
  <si>
    <t>Cadastral/BMSC</t>
  </si>
  <si>
    <t>Government Units/BMSC</t>
  </si>
  <si>
    <t>Land_Cover/UM_Heritage</t>
  </si>
  <si>
    <t>Wetlands/UM_Heritage</t>
  </si>
  <si>
    <t>Express concern over project backlogs for FY2011 funding</t>
  </si>
  <si>
    <t>Addressing/BMSC</t>
  </si>
  <si>
    <t>GCDB/Gallatin Co</t>
  </si>
  <si>
    <t>Cadastral/Ravalli</t>
  </si>
  <si>
    <t>Transportation_Infrastructure/Lake_Co</t>
  </si>
  <si>
    <t>Geoatlas/Carbon County &amp; Redlodge</t>
  </si>
  <si>
    <t>Battle_Sites/Salish-Kootenai **</t>
  </si>
  <si>
    <t>SubTotal</t>
  </si>
  <si>
    <t>See ** note below</t>
  </si>
  <si>
    <r>
      <t>NOT</t>
    </r>
    <r>
      <rPr>
        <sz val="11"/>
        <color theme="1"/>
        <rFont val="Calibri"/>
        <family val="2"/>
      </rPr>
      <t xml:space="preserve"> Recommended For Full Funding</t>
    </r>
  </si>
  <si>
    <t>Forest_Resources/DNRC</t>
  </si>
  <si>
    <t>Do Not Fund</t>
  </si>
  <si>
    <t>Regional_Planning/Teton_Co_et_al</t>
  </si>
  <si>
    <t>Training/MT_Wyo_Tribal_Leaders **</t>
  </si>
  <si>
    <t>?</t>
  </si>
  <si>
    <t>TBD</t>
  </si>
  <si>
    <t>Partial Funding</t>
  </si>
  <si>
    <t>Data_Center/Ft_Peck Tribes **</t>
  </si>
  <si>
    <t>Total</t>
  </si>
  <si>
    <t>Grant Award Distribution</t>
  </si>
  <si>
    <t>Nbr.</t>
  </si>
  <si>
    <t>Amt.</t>
  </si>
  <si>
    <t>State</t>
  </si>
  <si>
    <t>Non-state</t>
  </si>
  <si>
    <t>Shared</t>
  </si>
  <si>
    <t xml:space="preserve">     ** The Subcommittee recommended that the GIO work with the MLIAC Tribal Representative, and potentially the Montana/Wyoming Tribal Leaders, to make a proposal to MLIAC to </t>
  </si>
  <si>
    <t xml:space="preserve">          allocate a pool of  FY2010 funding to advance Tribal GIS coordination.  While some of the Tribal proposals submitted were not recommended for funding, the opportunity presented </t>
  </si>
  <si>
    <t xml:space="preserve">          by these proposals is recognized and appreciated.  The nature of the follow up and the amount of funding allocated should be mutually beneficial to all tribes and coordinated with statewide efforts.</t>
  </si>
  <si>
    <t xml:space="preserve">  Comments</t>
  </si>
  <si>
    <t>DOA</t>
  </si>
  <si>
    <t>Decision</t>
  </si>
  <si>
    <t>Priority</t>
  </si>
  <si>
    <t>Reduce scope for FY2011</t>
  </si>
  <si>
    <t xml:space="preserve">Reduced overhead to 5% &amp; legal opinion supports making </t>
  </si>
  <si>
    <t xml:space="preserve">      data publically available using SHPO Rules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</si>
</sst>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2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10" xfId="42" applyFont="1" applyFill="1" applyBorder="1" applyAlignment="1">
      <alignment horizontal="right"/>
    </xf>
    <xf numFmtId="43" fontId="0" fillId="0" borderId="10" xfId="42" applyFont="1" applyFill="1" applyBorder="1" applyAlignment="1">
      <alignment horizontal="center"/>
    </xf>
    <xf numFmtId="164" fontId="0" fillId="0" borderId="10" xfId="44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9" fontId="0" fillId="0" borderId="0" xfId="59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32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 horizontal="center"/>
    </xf>
    <xf numFmtId="43" fontId="0" fillId="0" borderId="10" xfId="42" applyFont="1" applyBorder="1" applyAlignment="1">
      <alignment horizontal="right"/>
    </xf>
    <xf numFmtId="164" fontId="0" fillId="0" borderId="10" xfId="44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9" fontId="0" fillId="0" borderId="0" xfId="59" applyFont="1" applyAlignment="1">
      <alignment/>
    </xf>
    <xf numFmtId="165" fontId="0" fillId="0" borderId="0" xfId="42" applyNumberFormat="1" applyFont="1" applyAlignment="1">
      <alignment/>
    </xf>
    <xf numFmtId="0" fontId="0" fillId="33" borderId="0" xfId="0" applyFill="1" applyBorder="1" applyAlignment="1">
      <alignment/>
    </xf>
    <xf numFmtId="43" fontId="0" fillId="33" borderId="10" xfId="42" applyFont="1" applyFill="1" applyBorder="1" applyAlignment="1">
      <alignment horizontal="right"/>
    </xf>
    <xf numFmtId="164" fontId="0" fillId="33" borderId="12" xfId="44" applyNumberFormat="1" applyFont="1" applyFill="1" applyBorder="1" applyAlignment="1">
      <alignment/>
    </xf>
    <xf numFmtId="165" fontId="0" fillId="33" borderId="11" xfId="42" applyNumberFormat="1" applyFont="1" applyFill="1" applyBorder="1" applyAlignment="1">
      <alignment/>
    </xf>
    <xf numFmtId="9" fontId="0" fillId="33" borderId="0" xfId="59" applyFont="1" applyFill="1" applyAlignment="1">
      <alignment/>
    </xf>
    <xf numFmtId="165" fontId="0" fillId="32" borderId="12" xfId="42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32" borderId="10" xfId="44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10" xfId="42" applyFont="1" applyBorder="1" applyAlignment="1">
      <alignment horizontal="center"/>
    </xf>
    <xf numFmtId="165" fontId="0" fillId="0" borderId="11" xfId="42" applyNumberFormat="1" applyFont="1" applyBorder="1" applyAlignment="1">
      <alignment horizontal="left"/>
    </xf>
    <xf numFmtId="0" fontId="0" fillId="34" borderId="0" xfId="0" applyFill="1" applyBorder="1" applyAlignment="1">
      <alignment/>
    </xf>
    <xf numFmtId="43" fontId="0" fillId="34" borderId="10" xfId="42" applyFont="1" applyFill="1" applyBorder="1" applyAlignment="1">
      <alignment horizontal="right"/>
    </xf>
    <xf numFmtId="164" fontId="0" fillId="34" borderId="10" xfId="44" applyNumberFormat="1" applyFont="1" applyFill="1" applyBorder="1" applyAlignment="1">
      <alignment/>
    </xf>
    <xf numFmtId="165" fontId="0" fillId="34" borderId="11" xfId="42" applyNumberFormat="1" applyFont="1" applyFill="1" applyBorder="1" applyAlignment="1">
      <alignment horizontal="left"/>
    </xf>
    <xf numFmtId="9" fontId="0" fillId="34" borderId="0" xfId="59" applyFont="1" applyFill="1" applyAlignment="1">
      <alignment/>
    </xf>
    <xf numFmtId="0" fontId="0" fillId="34" borderId="0" xfId="0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4" borderId="12" xfId="44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4" fontId="0" fillId="0" borderId="10" xfId="44" applyFont="1" applyBorder="1" applyAlignment="1">
      <alignment horizontal="right"/>
    </xf>
    <xf numFmtId="164" fontId="3" fillId="32" borderId="10" xfId="44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4" xfId="0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4" fontId="0" fillId="0" borderId="10" xfId="44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9.140625" style="62" customWidth="1"/>
    <col min="2" max="2" width="38.421875" style="0" customWidth="1"/>
    <col min="3" max="3" width="9.8515625" style="0" customWidth="1"/>
    <col min="4" max="4" width="12.57421875" style="0" customWidth="1"/>
    <col min="5" max="5" width="12.00390625" style="0" customWidth="1"/>
    <col min="7" max="7" width="6.8515625" style="0" customWidth="1"/>
    <col min="10" max="10" width="12.421875" style="0" customWidth="1"/>
    <col min="11" max="11" width="14.7109375" style="0" customWidth="1"/>
    <col min="12" max="12" width="9.140625" style="61" customWidth="1"/>
  </cols>
  <sheetData>
    <row r="1" spans="3:12" ht="15">
      <c r="C1" s="1"/>
      <c r="D1" s="1"/>
      <c r="E1" s="1"/>
      <c r="F1" s="2"/>
      <c r="J1" s="1"/>
      <c r="K1" s="1"/>
      <c r="L1" s="57"/>
    </row>
    <row r="2" spans="2:12" ht="15">
      <c r="B2" t="s">
        <v>0</v>
      </c>
      <c r="C2" s="3" t="s">
        <v>1</v>
      </c>
      <c r="D2" s="3" t="s">
        <v>1</v>
      </c>
      <c r="E2" s="3" t="s">
        <v>2</v>
      </c>
      <c r="F2" s="4" t="s">
        <v>3</v>
      </c>
      <c r="G2" s="5" t="s">
        <v>4</v>
      </c>
      <c r="H2" s="5" t="s">
        <v>3</v>
      </c>
      <c r="I2" s="5" t="s">
        <v>5</v>
      </c>
      <c r="J2" s="6" t="s">
        <v>6</v>
      </c>
      <c r="K2" s="3" t="s">
        <v>53</v>
      </c>
      <c r="L2" s="57"/>
    </row>
    <row r="3" spans="1:12" ht="15.75" thickBot="1">
      <c r="A3" s="63" t="s">
        <v>55</v>
      </c>
      <c r="B3" s="64" t="s">
        <v>7</v>
      </c>
      <c r="C3" s="7" t="s">
        <v>8</v>
      </c>
      <c r="D3" s="7" t="s">
        <v>9</v>
      </c>
      <c r="E3" s="7" t="s">
        <v>10</v>
      </c>
      <c r="F3" s="8" t="s">
        <v>11</v>
      </c>
      <c r="G3" s="9" t="s">
        <v>12</v>
      </c>
      <c r="H3" s="9" t="s">
        <v>13</v>
      </c>
      <c r="I3" s="9" t="s">
        <v>12</v>
      </c>
      <c r="J3" s="7" t="s">
        <v>14</v>
      </c>
      <c r="K3" s="7" t="s">
        <v>54</v>
      </c>
      <c r="L3" s="58" t="s">
        <v>52</v>
      </c>
    </row>
    <row r="4" spans="1:12" ht="15">
      <c r="A4" s="62">
        <v>1</v>
      </c>
      <c r="B4" s="10" t="s">
        <v>15</v>
      </c>
      <c r="C4" s="11">
        <v>96.97857142857143</v>
      </c>
      <c r="D4" s="12" t="s">
        <v>16</v>
      </c>
      <c r="E4" s="13">
        <v>300000</v>
      </c>
      <c r="F4" s="14">
        <v>0</v>
      </c>
      <c r="G4" s="15">
        <f>F4/(E4-F4)</f>
        <v>0</v>
      </c>
      <c r="H4" s="16">
        <f>F4</f>
        <v>0</v>
      </c>
      <c r="I4" s="15">
        <f>H4/(J4-H4)</f>
        <v>0</v>
      </c>
      <c r="J4" s="17">
        <f>E4-F4+H4</f>
        <v>300000</v>
      </c>
      <c r="K4" s="6" t="s">
        <v>16</v>
      </c>
      <c r="L4" s="56"/>
    </row>
    <row r="5" spans="1:12" ht="15">
      <c r="A5" s="62">
        <v>2</v>
      </c>
      <c r="B5" s="10" t="s">
        <v>17</v>
      </c>
      <c r="C5" s="11">
        <v>95.17142857142858</v>
      </c>
      <c r="D5" s="12" t="s">
        <v>16</v>
      </c>
      <c r="E5" s="13">
        <v>7500</v>
      </c>
      <c r="F5" s="14">
        <v>0</v>
      </c>
      <c r="G5" s="15">
        <f aca="true" t="shared" si="0" ref="G5:G16">F5/(E5-F5)</f>
        <v>0</v>
      </c>
      <c r="H5" s="16">
        <f>F5</f>
        <v>0</v>
      </c>
      <c r="I5" s="15">
        <f aca="true" t="shared" si="1" ref="I5:I16">H5/(J5-H5)</f>
        <v>0</v>
      </c>
      <c r="J5" s="17">
        <f>E5-F5+H5</f>
        <v>7500</v>
      </c>
      <c r="K5" s="6" t="s">
        <v>16</v>
      </c>
      <c r="L5" s="56"/>
    </row>
    <row r="6" spans="1:12" ht="15">
      <c r="A6" s="62">
        <v>3</v>
      </c>
      <c r="B6" s="10" t="s">
        <v>18</v>
      </c>
      <c r="C6" s="11">
        <v>94.26428571428572</v>
      </c>
      <c r="D6" s="12" t="s">
        <v>16</v>
      </c>
      <c r="E6" s="13">
        <v>48328</v>
      </c>
      <c r="F6" s="14">
        <v>5679</v>
      </c>
      <c r="G6" s="15">
        <f t="shared" si="0"/>
        <v>0.13315669769513938</v>
      </c>
      <c r="H6" s="18">
        <f>(E6-F6)*0.05</f>
        <v>2132.4500000000003</v>
      </c>
      <c r="I6" s="15">
        <f t="shared" si="1"/>
        <v>0.05000000000000001</v>
      </c>
      <c r="J6" s="17">
        <f>E6-F6+H6</f>
        <v>44781.45</v>
      </c>
      <c r="K6" s="6" t="s">
        <v>16</v>
      </c>
      <c r="L6" s="56" t="s">
        <v>19</v>
      </c>
    </row>
    <row r="7" spans="1:12" ht="15">
      <c r="A7" s="62">
        <v>4</v>
      </c>
      <c r="B7" s="10" t="s">
        <v>20</v>
      </c>
      <c r="C7" s="11">
        <v>94.17857142857143</v>
      </c>
      <c r="D7" s="12" t="s">
        <v>16</v>
      </c>
      <c r="E7" s="13">
        <v>106843</v>
      </c>
      <c r="F7" s="14">
        <v>6815</v>
      </c>
      <c r="G7" s="15">
        <f t="shared" si="0"/>
        <v>0.0681309233414644</v>
      </c>
      <c r="H7" s="18">
        <f>(E7-F7)*0.05</f>
        <v>5001.400000000001</v>
      </c>
      <c r="I7" s="15">
        <f t="shared" si="1"/>
        <v>0.05</v>
      </c>
      <c r="J7" s="17">
        <f aca="true" t="shared" si="2" ref="J7:J16">E7-F7+H7</f>
        <v>105029.4</v>
      </c>
      <c r="K7" s="6" t="s">
        <v>16</v>
      </c>
      <c r="L7" s="56" t="s">
        <v>19</v>
      </c>
    </row>
    <row r="8" spans="1:12" ht="15">
      <c r="A8" s="62">
        <v>5</v>
      </c>
      <c r="B8" s="10" t="s">
        <v>21</v>
      </c>
      <c r="C8" s="11">
        <v>92.74285714285713</v>
      </c>
      <c r="D8" s="12" t="s">
        <v>16</v>
      </c>
      <c r="E8" s="13">
        <v>52112</v>
      </c>
      <c r="F8" s="14">
        <v>5679</v>
      </c>
      <c r="G8" s="15">
        <f t="shared" si="0"/>
        <v>0.12230525703702108</v>
      </c>
      <c r="H8" s="18">
        <f>(E8-F8)*0.05</f>
        <v>2321.65</v>
      </c>
      <c r="I8" s="15">
        <f t="shared" si="1"/>
        <v>0.05</v>
      </c>
      <c r="J8" s="17">
        <f t="shared" si="2"/>
        <v>48754.65</v>
      </c>
      <c r="K8" s="6" t="s">
        <v>16</v>
      </c>
      <c r="L8" s="56" t="s">
        <v>19</v>
      </c>
    </row>
    <row r="9" spans="1:12" ht="15">
      <c r="A9" s="62">
        <v>6</v>
      </c>
      <c r="B9" s="10" t="s">
        <v>22</v>
      </c>
      <c r="C9" s="19">
        <v>90.02142857142857</v>
      </c>
      <c r="D9" s="12" t="s">
        <v>16</v>
      </c>
      <c r="E9" s="20">
        <v>30945</v>
      </c>
      <c r="F9" s="21">
        <v>1474</v>
      </c>
      <c r="G9" s="22">
        <f t="shared" si="0"/>
        <v>0.05001526924773506</v>
      </c>
      <c r="H9" s="23">
        <f>F9</f>
        <v>1474</v>
      </c>
      <c r="I9" s="22">
        <f t="shared" si="1"/>
        <v>0.05001526924773506</v>
      </c>
      <c r="J9" s="17">
        <f t="shared" si="2"/>
        <v>30945</v>
      </c>
      <c r="K9" s="3" t="s">
        <v>16</v>
      </c>
      <c r="L9" s="57"/>
    </row>
    <row r="10" spans="1:12" ht="15">
      <c r="A10" s="62">
        <v>7</v>
      </c>
      <c r="B10" s="10" t="s">
        <v>23</v>
      </c>
      <c r="C10" s="19">
        <v>88.77142857142859</v>
      </c>
      <c r="D10" s="12" t="s">
        <v>16</v>
      </c>
      <c r="E10" s="20">
        <v>74758</v>
      </c>
      <c r="F10" s="21">
        <v>3560</v>
      </c>
      <c r="G10" s="22">
        <f>F10/(E10-F10)</f>
        <v>0.05000140453383522</v>
      </c>
      <c r="H10" s="23">
        <f>F10</f>
        <v>3560</v>
      </c>
      <c r="I10" s="22">
        <f t="shared" si="1"/>
        <v>0.05000140453383522</v>
      </c>
      <c r="J10" s="17">
        <f t="shared" si="2"/>
        <v>74758</v>
      </c>
      <c r="K10" s="3" t="s">
        <v>16</v>
      </c>
      <c r="L10" s="57" t="s">
        <v>24</v>
      </c>
    </row>
    <row r="11" spans="1:12" ht="15">
      <c r="A11" s="62">
        <v>8</v>
      </c>
      <c r="B11" s="10" t="s">
        <v>25</v>
      </c>
      <c r="C11" s="11">
        <v>85.65</v>
      </c>
      <c r="D11" s="12" t="s">
        <v>16</v>
      </c>
      <c r="E11" s="13">
        <v>79193</v>
      </c>
      <c r="F11" s="14">
        <v>5679</v>
      </c>
      <c r="G11" s="15">
        <f t="shared" si="0"/>
        <v>0.07725059172402536</v>
      </c>
      <c r="H11" s="18">
        <f>(E11-F11)*0.05</f>
        <v>3675.7000000000003</v>
      </c>
      <c r="I11" s="15">
        <f t="shared" si="1"/>
        <v>0.05</v>
      </c>
      <c r="J11" s="17">
        <f t="shared" si="2"/>
        <v>77189.7</v>
      </c>
      <c r="K11" s="6" t="s">
        <v>16</v>
      </c>
      <c r="L11" s="56" t="s">
        <v>19</v>
      </c>
    </row>
    <row r="12" spans="1:12" ht="15">
      <c r="A12" s="62">
        <v>9</v>
      </c>
      <c r="B12" s="10" t="s">
        <v>26</v>
      </c>
      <c r="C12" s="19">
        <v>85.57857142857142</v>
      </c>
      <c r="D12" s="12" t="s">
        <v>16</v>
      </c>
      <c r="E12" s="20">
        <v>20000</v>
      </c>
      <c r="F12" s="21">
        <v>0</v>
      </c>
      <c r="G12" s="22">
        <f t="shared" si="0"/>
        <v>0</v>
      </c>
      <c r="H12" s="23">
        <f>F12</f>
        <v>0</v>
      </c>
      <c r="I12" s="22">
        <f t="shared" si="1"/>
        <v>0</v>
      </c>
      <c r="J12" s="17">
        <f t="shared" si="2"/>
        <v>20000</v>
      </c>
      <c r="K12" s="3" t="s">
        <v>16</v>
      </c>
      <c r="L12" s="57"/>
    </row>
    <row r="13" spans="1:12" ht="15">
      <c r="A13" s="62">
        <v>10</v>
      </c>
      <c r="B13" s="10" t="s">
        <v>27</v>
      </c>
      <c r="C13" s="19">
        <v>83.07857142857142</v>
      </c>
      <c r="D13" s="12" t="s">
        <v>16</v>
      </c>
      <c r="E13" s="20">
        <v>42942.9</v>
      </c>
      <c r="F13" s="21">
        <v>0</v>
      </c>
      <c r="G13" s="22">
        <f t="shared" si="0"/>
        <v>0</v>
      </c>
      <c r="H13" s="23">
        <f>F13</f>
        <v>0</v>
      </c>
      <c r="I13" s="22">
        <f t="shared" si="1"/>
        <v>0</v>
      </c>
      <c r="J13" s="17">
        <f t="shared" si="2"/>
        <v>42942.9</v>
      </c>
      <c r="K13" s="3" t="s">
        <v>16</v>
      </c>
      <c r="L13" s="57"/>
    </row>
    <row r="14" spans="1:12" ht="15">
      <c r="A14" s="62">
        <v>11</v>
      </c>
      <c r="B14" s="10" t="s">
        <v>28</v>
      </c>
      <c r="C14" s="19">
        <v>83.02857142857142</v>
      </c>
      <c r="D14" s="12" t="s">
        <v>16</v>
      </c>
      <c r="E14" s="20">
        <v>16000</v>
      </c>
      <c r="F14" s="21">
        <v>0</v>
      </c>
      <c r="G14" s="22">
        <f t="shared" si="0"/>
        <v>0</v>
      </c>
      <c r="H14" s="23">
        <f>F14</f>
        <v>0</v>
      </c>
      <c r="I14" s="22">
        <f t="shared" si="1"/>
        <v>0</v>
      </c>
      <c r="J14" s="17">
        <f t="shared" si="2"/>
        <v>16000</v>
      </c>
      <c r="K14" s="3" t="s">
        <v>16</v>
      </c>
      <c r="L14" s="57"/>
    </row>
    <row r="15" spans="1:12" ht="15">
      <c r="A15" s="62">
        <v>12</v>
      </c>
      <c r="B15" s="10" t="s">
        <v>29</v>
      </c>
      <c r="C15" s="19">
        <v>78.27857142857141</v>
      </c>
      <c r="D15" s="12" t="s">
        <v>16</v>
      </c>
      <c r="E15" s="20">
        <v>39750</v>
      </c>
      <c r="F15" s="21">
        <v>0</v>
      </c>
      <c r="G15" s="22">
        <f t="shared" si="0"/>
        <v>0</v>
      </c>
      <c r="H15" s="23">
        <f>F15</f>
        <v>0</v>
      </c>
      <c r="I15" s="22">
        <f t="shared" si="1"/>
        <v>0</v>
      </c>
      <c r="J15" s="17">
        <f t="shared" si="2"/>
        <v>39750</v>
      </c>
      <c r="K15" s="3" t="s">
        <v>16</v>
      </c>
      <c r="L15" s="57"/>
    </row>
    <row r="16" spans="1:16" ht="15.75" thickBot="1">
      <c r="A16" s="62">
        <v>13</v>
      </c>
      <c r="B16" s="24" t="s">
        <v>30</v>
      </c>
      <c r="C16" s="25">
        <v>78.15714285714286</v>
      </c>
      <c r="D16" s="12" t="s">
        <v>16</v>
      </c>
      <c r="E16" s="26">
        <v>94898.74</v>
      </c>
      <c r="F16" s="27">
        <v>16450</v>
      </c>
      <c r="G16" s="28">
        <f t="shared" si="0"/>
        <v>0.20969106705856588</v>
      </c>
      <c r="H16" s="18">
        <f>(E16-F16)*0.05</f>
        <v>3922.4370000000004</v>
      </c>
      <c r="I16" s="28">
        <f t="shared" si="1"/>
        <v>0.05</v>
      </c>
      <c r="J16" s="29">
        <f t="shared" si="2"/>
        <v>82371.17700000001</v>
      </c>
      <c r="K16" s="30" t="s">
        <v>16</v>
      </c>
      <c r="L16" s="59" t="s">
        <v>57</v>
      </c>
      <c r="M16" s="76"/>
      <c r="N16" s="76"/>
      <c r="O16" s="76"/>
      <c r="P16" s="76"/>
    </row>
    <row r="17" spans="2:16" ht="15">
      <c r="B17" s="1"/>
      <c r="D17" s="3" t="s">
        <v>31</v>
      </c>
      <c r="E17" s="31">
        <f>SUM(E4:E16)</f>
        <v>913270.64</v>
      </c>
      <c r="F17" s="2"/>
      <c r="H17" s="23"/>
      <c r="I17" s="23"/>
      <c r="J17" s="32">
        <f>SUM(J4:J16)</f>
        <v>890022.277</v>
      </c>
      <c r="K17" s="1"/>
      <c r="L17" s="59" t="s">
        <v>58</v>
      </c>
      <c r="M17" s="76"/>
      <c r="N17" s="76"/>
      <c r="O17" s="76"/>
      <c r="P17" s="76"/>
    </row>
    <row r="18" spans="3:13" ht="15">
      <c r="C18" s="1"/>
      <c r="D18" s="1"/>
      <c r="E18" s="1"/>
      <c r="F18" s="2"/>
      <c r="J18" s="33"/>
      <c r="K18" s="1"/>
      <c r="L18" s="60" t="s">
        <v>32</v>
      </c>
      <c r="M18" s="75"/>
    </row>
    <row r="19" spans="3:12" ht="15">
      <c r="C19" s="1"/>
      <c r="D19" s="1"/>
      <c r="E19" s="1"/>
      <c r="F19" s="2"/>
      <c r="J19" s="33"/>
      <c r="K19" s="1"/>
      <c r="L19" s="57"/>
    </row>
    <row r="20" spans="1:12" ht="15.75" thickBot="1">
      <c r="A20" s="65"/>
      <c r="B20" s="66" t="s">
        <v>33</v>
      </c>
      <c r="C20" s="34"/>
      <c r="D20" s="34"/>
      <c r="E20" s="34"/>
      <c r="F20" s="35"/>
      <c r="G20" s="36"/>
      <c r="H20" s="36"/>
      <c r="I20" s="36"/>
      <c r="J20" s="34"/>
      <c r="K20" s="34"/>
      <c r="L20" s="58"/>
    </row>
    <row r="21" spans="1:12" ht="15">
      <c r="A21" s="62">
        <v>14</v>
      </c>
      <c r="B21" s="10" t="s">
        <v>34</v>
      </c>
      <c r="C21" s="19">
        <v>69.49285714285715</v>
      </c>
      <c r="D21" s="37" t="s">
        <v>35</v>
      </c>
      <c r="E21" s="20">
        <v>18000</v>
      </c>
      <c r="F21" s="38">
        <v>0</v>
      </c>
      <c r="G21" s="22">
        <f>F21/(E21-F21)</f>
        <v>0</v>
      </c>
      <c r="J21" s="33"/>
      <c r="K21" s="3" t="s">
        <v>35</v>
      </c>
      <c r="L21" s="57"/>
    </row>
    <row r="22" spans="1:12" ht="15">
      <c r="A22" s="62">
        <v>15</v>
      </c>
      <c r="B22" s="10" t="s">
        <v>36</v>
      </c>
      <c r="C22" s="19">
        <v>69.21428571428571</v>
      </c>
      <c r="D22" s="37" t="s">
        <v>35</v>
      </c>
      <c r="E22" s="20">
        <v>143264</v>
      </c>
      <c r="F22" s="38">
        <v>0</v>
      </c>
      <c r="G22" s="22">
        <f>F22/(E22-F22)</f>
        <v>0</v>
      </c>
      <c r="J22" s="33"/>
      <c r="K22" s="3" t="s">
        <v>35</v>
      </c>
      <c r="L22" s="57" t="s">
        <v>56</v>
      </c>
    </row>
    <row r="23" spans="1:13" ht="15">
      <c r="A23" s="62">
        <v>16</v>
      </c>
      <c r="B23" s="39" t="s">
        <v>37</v>
      </c>
      <c r="C23" s="40">
        <v>62.73571428571429</v>
      </c>
      <c r="D23" s="37" t="s">
        <v>35</v>
      </c>
      <c r="E23" s="41">
        <v>95243</v>
      </c>
      <c r="F23" s="42">
        <v>14535</v>
      </c>
      <c r="G23" s="43">
        <f>F23/(E23-F23)</f>
        <v>0.1800936710115478</v>
      </c>
      <c r="H23" s="44" t="s">
        <v>38</v>
      </c>
      <c r="I23" s="44"/>
      <c r="J23" s="45" t="s">
        <v>39</v>
      </c>
      <c r="K23" s="46" t="s">
        <v>40</v>
      </c>
      <c r="L23" s="60" t="s">
        <v>32</v>
      </c>
      <c r="M23" s="75"/>
    </row>
    <row r="24" spans="1:13" ht="15.75" thickBot="1">
      <c r="A24" s="62">
        <v>17</v>
      </c>
      <c r="B24" s="39" t="s">
        <v>41</v>
      </c>
      <c r="C24" s="40">
        <v>50.785714285714285</v>
      </c>
      <c r="D24" s="37" t="s">
        <v>35</v>
      </c>
      <c r="E24" s="47">
        <v>250000</v>
      </c>
      <c r="F24" s="42">
        <v>15677</v>
      </c>
      <c r="G24" s="43">
        <f>F24/(E24-F24)</f>
        <v>0.06690337696256876</v>
      </c>
      <c r="H24" s="44"/>
      <c r="I24" s="44"/>
      <c r="J24" s="48"/>
      <c r="K24" s="46" t="s">
        <v>35</v>
      </c>
      <c r="L24" s="60" t="s">
        <v>32</v>
      </c>
      <c r="M24" s="75"/>
    </row>
    <row r="25" spans="2:12" ht="15">
      <c r="B25" s="74"/>
      <c r="D25" s="72" t="s">
        <v>31</v>
      </c>
      <c r="E25" s="20">
        <f>SUM(E21:E24)</f>
        <v>506507</v>
      </c>
      <c r="F25" s="2"/>
      <c r="J25" s="33"/>
      <c r="K25" s="1"/>
      <c r="L25" s="57"/>
    </row>
    <row r="26" spans="2:12" ht="15">
      <c r="B26" s="49"/>
      <c r="C26" s="50"/>
      <c r="D26" s="50"/>
      <c r="E26" s="1"/>
      <c r="F26" s="2"/>
      <c r="J26" s="33"/>
      <c r="K26" s="1"/>
      <c r="L26" s="57"/>
    </row>
    <row r="27" spans="3:12" ht="15">
      <c r="C27" s="1"/>
      <c r="D27" s="1"/>
      <c r="E27" s="1"/>
      <c r="F27" s="2"/>
      <c r="J27" s="33"/>
      <c r="K27" s="1"/>
      <c r="L27" s="57"/>
    </row>
    <row r="28" spans="2:12" ht="15">
      <c r="B28" s="1"/>
      <c r="D28" s="73" t="s">
        <v>42</v>
      </c>
      <c r="E28" s="20">
        <f>E17+E25</f>
        <v>1419777.6400000001</v>
      </c>
      <c r="F28" s="2"/>
      <c r="J28" s="51">
        <f>SUM(J17:J27)</f>
        <v>890022.277</v>
      </c>
      <c r="K28" s="1"/>
      <c r="L28" s="57"/>
    </row>
    <row r="29" spans="3:12" ht="15">
      <c r="C29" s="1"/>
      <c r="D29" s="1"/>
      <c r="E29" s="1"/>
      <c r="F29" s="2"/>
      <c r="I29" s="69"/>
      <c r="J29" s="69"/>
      <c r="K29" s="69"/>
      <c r="L29" s="68"/>
    </row>
    <row r="30" spans="3:12" ht="15">
      <c r="C30" s="1"/>
      <c r="D30" s="1"/>
      <c r="E30" s="1"/>
      <c r="F30" s="2"/>
      <c r="I30" s="69"/>
      <c r="J30" s="69"/>
      <c r="K30" s="69"/>
      <c r="L30" s="68"/>
    </row>
    <row r="31" spans="2:12" ht="15">
      <c r="B31" s="52" t="s">
        <v>43</v>
      </c>
      <c r="C31" s="53" t="s">
        <v>44</v>
      </c>
      <c r="D31" s="53"/>
      <c r="E31" s="53" t="s">
        <v>45</v>
      </c>
      <c r="F31" s="70"/>
      <c r="G31" s="70"/>
      <c r="H31" s="70"/>
      <c r="I31" s="70"/>
      <c r="J31" s="70"/>
      <c r="K31" s="70"/>
      <c r="L31" s="71"/>
    </row>
    <row r="32" spans="2:12" ht="15">
      <c r="B32" s="5" t="s">
        <v>46</v>
      </c>
      <c r="C32" s="3">
        <v>7</v>
      </c>
      <c r="D32" s="3"/>
      <c r="E32" s="54">
        <f>E5+E6+E7+E8+E9+E10+E11</f>
        <v>399679</v>
      </c>
      <c r="F32" s="69"/>
      <c r="G32" s="69"/>
      <c r="H32" s="69"/>
      <c r="I32" s="69"/>
      <c r="J32" s="69"/>
      <c r="K32" s="69"/>
      <c r="L32" s="68"/>
    </row>
    <row r="33" spans="2:12" ht="15">
      <c r="B33" s="5" t="s">
        <v>47</v>
      </c>
      <c r="C33" s="3">
        <v>5</v>
      </c>
      <c r="D33" s="3"/>
      <c r="E33" s="54">
        <f>E12+E13+E14+E15+E16</f>
        <v>213591.64</v>
      </c>
      <c r="F33" s="69"/>
      <c r="G33" s="69"/>
      <c r="H33" s="69"/>
      <c r="I33" s="69"/>
      <c r="J33" s="69"/>
      <c r="K33" s="69"/>
      <c r="L33" s="68"/>
    </row>
    <row r="34" spans="2:12" ht="15">
      <c r="B34" s="5" t="s">
        <v>48</v>
      </c>
      <c r="C34" s="3">
        <v>1</v>
      </c>
      <c r="D34" s="3"/>
      <c r="E34" s="54">
        <v>300000</v>
      </c>
      <c r="F34" s="69"/>
      <c r="G34" s="69"/>
      <c r="H34" s="69"/>
      <c r="I34" s="69"/>
      <c r="J34" s="69"/>
      <c r="K34" s="69"/>
      <c r="L34" s="68"/>
    </row>
    <row r="35" spans="1:12" s="69" customFormat="1" ht="15">
      <c r="A35" s="67"/>
      <c r="L35" s="68"/>
    </row>
    <row r="36" spans="1:12" ht="15">
      <c r="A36" s="67"/>
      <c r="B36" s="55" t="s">
        <v>49</v>
      </c>
      <c r="C36" s="1"/>
      <c r="D36" s="1"/>
      <c r="E36" s="1"/>
      <c r="F36" s="2"/>
      <c r="J36" s="1"/>
      <c r="K36" s="1"/>
      <c r="L36" s="57"/>
    </row>
    <row r="37" spans="1:12" ht="15">
      <c r="A37" s="67"/>
      <c r="B37" s="55" t="s">
        <v>50</v>
      </c>
      <c r="C37" s="1"/>
      <c r="D37" s="1"/>
      <c r="E37" s="1"/>
      <c r="F37" s="2"/>
      <c r="J37" s="1"/>
      <c r="K37" s="1"/>
      <c r="L37" s="57"/>
    </row>
    <row r="38" spans="1:12" ht="15">
      <c r="A38" s="67"/>
      <c r="B38" t="s">
        <v>51</v>
      </c>
      <c r="C38" s="1"/>
      <c r="D38" s="1"/>
      <c r="E38" s="1"/>
      <c r="F38" s="2"/>
      <c r="J38" s="1"/>
      <c r="K38" s="1"/>
      <c r="L38" s="57"/>
    </row>
    <row r="39" spans="1:12" ht="15">
      <c r="A39" s="67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8"/>
    </row>
    <row r="40" ht="15">
      <c r="A40" s="67"/>
    </row>
    <row r="41" ht="15">
      <c r="A41" s="67"/>
    </row>
    <row r="42" ht="15">
      <c r="A42" s="67"/>
    </row>
    <row r="43" ht="15">
      <c r="A43" s="67"/>
    </row>
    <row r="44" ht="15">
      <c r="A44" s="67"/>
    </row>
    <row r="45" ht="15">
      <c r="A45" s="67"/>
    </row>
  </sheetData>
  <sheetProtection/>
  <printOptions/>
  <pageMargins left="0.7" right="0.7" top="1.15" bottom="0.75" header="0.3" footer="0.3"/>
  <pageSetup fitToHeight="1" fitToWidth="1" horizontalDpi="600" verticalDpi="600" orientation="landscape" scale="61" r:id="rId1"/>
  <headerFooter>
    <oddHeader>&amp;C&amp;"-,Bold"&amp;24 &amp;28 2010 MLIA Final Grant Priorities</oddHeader>
    <oddFooter>&amp;L&amp;D&amp;CPage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cx0226</dc:creator>
  <cp:keywords/>
  <dc:description/>
  <cp:lastModifiedBy>Bruhn, Anastasia</cp:lastModifiedBy>
  <cp:lastPrinted>2009-05-12T13:09:39Z</cp:lastPrinted>
  <dcterms:created xsi:type="dcterms:W3CDTF">2009-05-12T12:53:51Z</dcterms:created>
  <dcterms:modified xsi:type="dcterms:W3CDTF">2011-12-16T22:20:10Z</dcterms:modified>
  <cp:category/>
  <cp:version/>
  <cp:contentType/>
  <cp:contentStatus/>
</cp:coreProperties>
</file>