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R:\Network Advisory Council\NAC meetings\2018\20180508 Meeting Materials\"/>
    </mc:Choice>
  </mc:AlternateContent>
  <bookViews>
    <workbookView xWindow="0" yWindow="0" windowWidth="19200" windowHeight="11745"/>
  </bookViews>
  <sheets>
    <sheet name="LDDFY18" sheetId="1" r:id="rId1"/>
    <sheet name="FY18Funds" sheetId="3" r:id="rId2"/>
    <sheet name="ESRI_MAPINFO_SHEET" sheetId="2" state="veryHidden" r:id="rId3"/>
  </sheets>
  <definedNames>
    <definedName name="_xlnm.Print_Area" localSheetId="0">LDDFY18!$A$1:$J$168</definedName>
    <definedName name="_xlnm.Print_Titles" localSheetId="0">LDDFY18!$1:$1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C122" i="1" l="1"/>
  <c r="D50" i="1" l="1"/>
  <c r="C44" i="1"/>
  <c r="G3" i="1"/>
  <c r="E52" i="1" l="1"/>
  <c r="C115" i="1"/>
  <c r="D137" i="1" l="1"/>
  <c r="G12" i="1" l="1"/>
  <c r="G11" i="1"/>
  <c r="F12" i="1"/>
  <c r="F11" i="1"/>
  <c r="C18" i="1"/>
  <c r="F124" i="1" l="1"/>
  <c r="C32" i="1" l="1"/>
  <c r="D37" i="1" s="1"/>
  <c r="F22" i="1"/>
  <c r="C104" i="1" l="1"/>
  <c r="C146" i="1" l="1"/>
  <c r="D155" i="1" s="1"/>
  <c r="F3" i="1"/>
  <c r="C4" i="1" l="1"/>
  <c r="G52" i="1" l="1"/>
  <c r="F23" i="1"/>
  <c r="G22" i="1" l="1"/>
  <c r="G23" i="1" s="1"/>
  <c r="G38" i="1" s="1"/>
  <c r="G53" i="1" s="1"/>
  <c r="G59" i="1" s="1"/>
  <c r="G69" i="1" s="1"/>
  <c r="G107" i="1" s="1"/>
  <c r="G125" i="1" s="1"/>
  <c r="G138" i="1" s="1"/>
  <c r="G156" i="1" s="1"/>
  <c r="G161" i="1" s="1"/>
  <c r="F38" i="1" l="1"/>
  <c r="F53" i="1" s="1"/>
  <c r="F69" i="1" l="1"/>
  <c r="F107" i="1" s="1"/>
  <c r="F125" i="1" s="1"/>
  <c r="F138" i="1" s="1"/>
  <c r="F156" i="1" s="1"/>
  <c r="F161" i="1" s="1"/>
  <c r="F59" i="1"/>
  <c r="D5" i="1"/>
  <c r="C19" i="1"/>
  <c r="D20" i="1" s="1"/>
  <c r="D22" i="1" s="1"/>
  <c r="D52" i="1"/>
  <c r="C85" i="1"/>
  <c r="C116" i="1"/>
  <c r="D124" i="1" s="1"/>
  <c r="C81" i="1"/>
  <c r="E23" i="1" l="1"/>
  <c r="C87" i="1"/>
  <c r="D106" i="1" s="1"/>
  <c r="E38" i="1" l="1"/>
  <c r="E53" i="1" s="1"/>
  <c r="E59" i="1" l="1"/>
  <c r="E69" i="1" s="1"/>
  <c r="E107" i="1" l="1"/>
  <c r="E125" i="1" l="1"/>
  <c r="E138" i="1" s="1"/>
  <c r="E156" i="1" s="1"/>
  <c r="E161" i="1" s="1"/>
</calcChain>
</file>

<file path=xl/sharedStrings.xml><?xml version="1.0" encoding="utf-8"?>
<sst xmlns="http://schemas.openxmlformats.org/spreadsheetml/2006/main" count="149" uniqueCount="121">
  <si>
    <t>Administration (4% for LSTA award administration)</t>
  </si>
  <si>
    <t>Talking Book Library FTE</t>
  </si>
  <si>
    <t>Talking Book Library Operations</t>
  </si>
  <si>
    <t>Montana Shared Catalog Technical Assistant (.38 FTE)</t>
  </si>
  <si>
    <t>Statewide Consulting Librarian</t>
  </si>
  <si>
    <t>Operations - Consultant</t>
  </si>
  <si>
    <t>Montana Memory Project Director</t>
  </si>
  <si>
    <t>Montana Memory Project Director Operations</t>
  </si>
  <si>
    <t>Montana Memory Project Travel</t>
  </si>
  <si>
    <t>Statewide Training &amp; Development Specialist</t>
  </si>
  <si>
    <t>Statewide Training &amp; Development Specialist Operations</t>
  </si>
  <si>
    <t>TALKING BOOK LIBRARY</t>
  </si>
  <si>
    <t>MONTANA SHARED CATALOG</t>
  </si>
  <si>
    <t>Library Infrastructure, Collaboration</t>
  </si>
  <si>
    <t>Personnel:</t>
  </si>
  <si>
    <t>Projects:</t>
  </si>
  <si>
    <t>TOTAL TALKING BOOK LIBRARY  - LSTA</t>
  </si>
  <si>
    <t>MONTANA MEMORY PROJECT</t>
  </si>
  <si>
    <t>Montana Memory Project: New Collections Digitization</t>
  </si>
  <si>
    <t>Lifelong Learning</t>
  </si>
  <si>
    <t>Projects and Services:</t>
  </si>
  <si>
    <t>Lifelong Learning, Library Infrastructure, Collaboration</t>
  </si>
  <si>
    <t>COURIER</t>
  </si>
  <si>
    <t>Description</t>
  </si>
  <si>
    <t>WorldShare Interlibrary Loan*</t>
  </si>
  <si>
    <t>Contribution Toward FirstSearch and Unlimited Cataloging*</t>
  </si>
  <si>
    <t>Hosted EZproxy*</t>
  </si>
  <si>
    <t>OverDrive Annual Hosting Fee for FY17*</t>
  </si>
  <si>
    <t>Adobe Content Server License Renewal for FY17*</t>
  </si>
  <si>
    <t>New Library Director Support</t>
  </si>
  <si>
    <t>Routine Consulting Services</t>
  </si>
  <si>
    <t>Certification Management Program</t>
  </si>
  <si>
    <t>E-CONTENT</t>
  </si>
  <si>
    <t>E-Rate Consulting</t>
  </si>
  <si>
    <t>Technology Evaluation and Planning</t>
  </si>
  <si>
    <t>Broadband Planning</t>
  </si>
  <si>
    <t>Community Partnerships</t>
  </si>
  <si>
    <t>Board Development Training</t>
  </si>
  <si>
    <t>Professional Development Training</t>
  </si>
  <si>
    <t>Prioritize Investment</t>
  </si>
  <si>
    <t>Investment Remains the Same</t>
  </si>
  <si>
    <t>Decrease Investment</t>
  </si>
  <si>
    <t>Library Development Study Task Force Recommendations</t>
  </si>
  <si>
    <t>Additional Projects</t>
  </si>
  <si>
    <t>Federation Funding</t>
  </si>
  <si>
    <t>STATEWIDE CONSULTING &amp; TRAINING</t>
  </si>
  <si>
    <t>OCLC Group Services</t>
  </si>
  <si>
    <t xml:space="preserve">Montana Shared Catalog </t>
  </si>
  <si>
    <t>LIFELONG LEARNING</t>
  </si>
  <si>
    <t>TOTAL LIFELONG LEARNING PERSONNEL - LSTA</t>
  </si>
  <si>
    <t>Library Infrastructure &amp; Collaboration</t>
  </si>
  <si>
    <t>BALANCE FOR FY17 LIBRARY DEVELOPMENT</t>
  </si>
  <si>
    <t>Library Directors, Staff, Boards, Volunteers</t>
  </si>
  <si>
    <t>APPROVED HOUSE BILL 2 EXPENDITURES</t>
  </si>
  <si>
    <t>TOTAL HOUSE BILL 2 EXPENDITURES</t>
  </si>
  <si>
    <t>Statewide Projects Librarian</t>
  </si>
  <si>
    <t>BALANCE</t>
  </si>
  <si>
    <t xml:space="preserve">TOTAL MONTANA SHARED CATALOG </t>
  </si>
  <si>
    <t>LIBRARY DEVELOPMENT FY17 BEGINNING BALANCE</t>
  </si>
  <si>
    <t xml:space="preserve">TOTAL STATEWIDE CONSULTING &amp; TRAINING </t>
  </si>
  <si>
    <t xml:space="preserve">TOTAL COURIER </t>
  </si>
  <si>
    <t xml:space="preserve">Contribution to Support Courier and Sharing Group Activity </t>
  </si>
  <si>
    <t>TOTAL ADMINISTRATION</t>
  </si>
  <si>
    <t>Total Montana Shared Catalog Personnel</t>
  </si>
  <si>
    <t xml:space="preserve">Total Consultants </t>
  </si>
  <si>
    <t>Total Statewide Training &amp; Development Specialist</t>
  </si>
  <si>
    <t xml:space="preserve">Total Montana Memory Project Personnel </t>
  </si>
  <si>
    <t xml:space="preserve">TOTAL MONTANA MEMORY PROJECT </t>
  </si>
  <si>
    <t>EBSCO Discovery Service*</t>
  </si>
  <si>
    <t>Statewide Databases Suite*</t>
  </si>
  <si>
    <t>TOTAL E-CONTENT</t>
  </si>
  <si>
    <t>TOTAL LIFELONG LEARNING</t>
  </si>
  <si>
    <t>Library Infrastructure &amp; Public Access Technology</t>
  </si>
  <si>
    <t>TOTAL BROADBAND PLANNING</t>
  </si>
  <si>
    <t>*Contracts Administered by MSL</t>
  </si>
  <si>
    <t>Staff Priorities:</t>
  </si>
  <si>
    <t xml:space="preserve">Total Statewide Training &amp; Consulting Personnel </t>
  </si>
  <si>
    <t xml:space="preserve">Montana Shared Catalog New Libraries </t>
  </si>
  <si>
    <t>Total Talking Book Library  - LSTA</t>
  </si>
  <si>
    <t>Lifelong Learning Coordinator Position</t>
  </si>
  <si>
    <t>Lifelong Learning Coordinator Operations</t>
  </si>
  <si>
    <t>MSLPortion of CONTENTdm (Software and Storage)* and Digital Archive</t>
  </si>
  <si>
    <t>MSL Workshops</t>
  </si>
  <si>
    <t>Trustee Training</t>
  </si>
  <si>
    <t>Total Training Budget</t>
  </si>
  <si>
    <t>Lifelong Learning Project Budget*</t>
  </si>
  <si>
    <t>Lifelong Learning Training</t>
  </si>
  <si>
    <t>DPLA membership</t>
  </si>
  <si>
    <t>New Libraries</t>
  </si>
  <si>
    <t>Montana Shared Catalog Systems Tech</t>
  </si>
  <si>
    <t>Montana Shared Catalog Systems Tech Operations</t>
  </si>
  <si>
    <t>Notes</t>
  </si>
  <si>
    <t>FY17 remaining LSTA</t>
  </si>
  <si>
    <t>FY18 LSTA Projected Cost</t>
  </si>
  <si>
    <t>FY18 LSTA Project Total</t>
  </si>
  <si>
    <t>FY18 LSTA Balance</t>
  </si>
  <si>
    <t>FY19 Coal Severance Tax Funds</t>
  </si>
  <si>
    <t>FY19 State General Fund</t>
  </si>
  <si>
    <t>Include civil engagement and early learning</t>
  </si>
  <si>
    <t>Computer Support Specialist Position</t>
  </si>
  <si>
    <t>Computer Support Specialist Operations</t>
  </si>
  <si>
    <t>Other f2f workshops</t>
  </si>
  <si>
    <t>FY18 Group Services Potential Gap*</t>
  </si>
  <si>
    <t>*includes funding for summer reading, projects, texting, Choose Civility start-up costs, etc.</t>
  </si>
  <si>
    <t xml:space="preserve">Library Development and Talking Book Library Budget </t>
  </si>
  <si>
    <t>Reclassification of Mike's position will also support MMP, MTLIB2Go, and other statewide projects; includes help desk ticket software; first time operating budget</t>
  </si>
  <si>
    <t>Total Computer Support Specialist</t>
  </si>
  <si>
    <t>OCLC GROUP SERVICES CONTRACT/GENERAL STATEWIDE PROJECTS SUPPORT</t>
  </si>
  <si>
    <t>TOTAL OCLC GROUP SERVICES AND GENERAL STATEWIDE PROJECTS' SUPPORT</t>
  </si>
  <si>
    <t>Total OCLC Group Services</t>
  </si>
  <si>
    <t>Total MMP Projects and Services</t>
  </si>
  <si>
    <t>LSTA FY18 Funds Available for Network Advisory Council to Allocate</t>
  </si>
  <si>
    <t>FY18 LSTA used for Talking Book Library, contractual obligations, and personnel</t>
  </si>
  <si>
    <t xml:space="preserve"> FY18 Cost for Item</t>
  </si>
  <si>
    <t>Projected Total Cost</t>
  </si>
  <si>
    <t>Training Projects and Services</t>
  </si>
  <si>
    <t>MSL Workshops/other f2f workshops</t>
  </si>
  <si>
    <t>MMP New Collections Digitization</t>
  </si>
  <si>
    <t>Lifelong Learning Librarian (non-contract budget)</t>
  </si>
  <si>
    <t>Unallocated</t>
  </si>
  <si>
    <t>Total for NAC to allocate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</si>
</sst>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26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0" fillId="3" borderId="0" xfId="0" applyFill="1"/>
    <xf numFmtId="0" fontId="4" fillId="0" borderId="0" xfId="0" applyFont="1" applyFill="1"/>
    <xf numFmtId="0" fontId="0" fillId="4" borderId="0" xfId="0" applyFill="1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5" borderId="0" xfId="0" applyFill="1"/>
    <xf numFmtId="0" fontId="3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6" borderId="0" xfId="0" applyFill="1"/>
    <xf numFmtId="0" fontId="2" fillId="6" borderId="0" xfId="0" applyFont="1" applyFill="1"/>
    <xf numFmtId="0" fontId="3" fillId="6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0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1" borderId="0" xfId="0" applyFill="1" applyAlignment="1">
      <alignment wrapText="1"/>
    </xf>
    <xf numFmtId="164" fontId="2" fillId="0" borderId="0" xfId="1" applyNumberFormat="1" applyFont="1" applyBorder="1"/>
    <xf numFmtId="164" fontId="0" fillId="0" borderId="0" xfId="1" applyNumberFormat="1" applyFont="1"/>
    <xf numFmtId="0" fontId="2" fillId="12" borderId="0" xfId="0" applyFont="1" applyFill="1" applyAlignment="1">
      <alignment wrapText="1"/>
    </xf>
    <xf numFmtId="0" fontId="0" fillId="12" borderId="0" xfId="0" applyFont="1" applyFill="1"/>
    <xf numFmtId="0" fontId="0" fillId="12" borderId="0" xfId="0" applyFill="1"/>
    <xf numFmtId="164" fontId="2" fillId="12" borderId="0" xfId="1" applyNumberFormat="1" applyFont="1" applyFill="1"/>
    <xf numFmtId="0" fontId="2" fillId="6" borderId="0" xfId="0" applyFont="1" applyFill="1" applyAlignment="1">
      <alignment wrapText="1"/>
    </xf>
    <xf numFmtId="164" fontId="2" fillId="6" borderId="0" xfId="1" applyNumberFormat="1" applyFont="1" applyFill="1"/>
    <xf numFmtId="164" fontId="0" fillId="0" borderId="0" xfId="1" applyNumberFormat="1" applyFont="1" applyAlignment="1">
      <alignment wrapText="1"/>
    </xf>
    <xf numFmtId="164" fontId="2" fillId="0" borderId="0" xfId="1" applyNumberFormat="1" applyFont="1" applyAlignment="1">
      <alignment horizontal="center" wrapText="1"/>
    </xf>
    <xf numFmtId="164" fontId="2" fillId="6" borderId="0" xfId="1" applyNumberFormat="1" applyFont="1" applyFill="1" applyAlignment="1">
      <alignment wrapText="1"/>
    </xf>
    <xf numFmtId="164" fontId="2" fillId="12" borderId="0" xfId="1" applyNumberFormat="1" applyFont="1" applyFill="1" applyAlignment="1">
      <alignment wrapText="1"/>
    </xf>
    <xf numFmtId="164" fontId="2" fillId="0" borderId="0" xfId="1" applyNumberFormat="1" applyFont="1" applyFill="1"/>
    <xf numFmtId="164" fontId="0" fillId="0" borderId="0" xfId="1" applyNumberFormat="1" applyFont="1" applyFill="1"/>
    <xf numFmtId="164" fontId="2" fillId="0" borderId="0" xfId="1" applyNumberFormat="1" applyFont="1" applyFill="1" applyAlignment="1">
      <alignment wrapText="1"/>
    </xf>
    <xf numFmtId="164" fontId="0" fillId="12" borderId="0" xfId="1" applyNumberFormat="1" applyFont="1" applyFill="1"/>
    <xf numFmtId="164" fontId="0" fillId="12" borderId="0" xfId="1" applyNumberFormat="1" applyFont="1" applyFill="1" applyAlignment="1">
      <alignment wrapText="1"/>
    </xf>
    <xf numFmtId="164" fontId="4" fillId="2" borderId="0" xfId="1" applyNumberFormat="1" applyFont="1" applyFill="1"/>
    <xf numFmtId="164" fontId="3" fillId="2" borderId="0" xfId="1" applyNumberFormat="1" applyFont="1" applyFill="1" applyAlignment="1">
      <alignment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wrapText="1"/>
    </xf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5" fillId="0" borderId="0" xfId="1" applyNumberFormat="1" applyFont="1" applyFill="1" applyAlignment="1">
      <alignment wrapText="1"/>
    </xf>
    <xf numFmtId="164" fontId="0" fillId="5" borderId="0" xfId="1" applyNumberFormat="1" applyFont="1" applyFill="1"/>
    <xf numFmtId="164" fontId="2" fillId="5" borderId="0" xfId="1" applyNumberFormat="1" applyFont="1" applyFill="1"/>
    <xf numFmtId="164" fontId="2" fillId="5" borderId="0" xfId="1" applyNumberFormat="1" applyFont="1" applyFill="1" applyAlignment="1">
      <alignment wrapText="1"/>
    </xf>
    <xf numFmtId="164" fontId="2" fillId="2" borderId="0" xfId="1" applyNumberFormat="1" applyFont="1" applyFill="1"/>
    <xf numFmtId="164" fontId="8" fillId="5" borderId="0" xfId="1" applyNumberFormat="1" applyFont="1" applyFill="1"/>
    <xf numFmtId="164" fontId="5" fillId="0" borderId="0" xfId="1" applyNumberFormat="1" applyFont="1" applyFill="1"/>
    <xf numFmtId="164" fontId="0" fillId="4" borderId="0" xfId="1" applyNumberFormat="1" applyFont="1" applyFill="1"/>
    <xf numFmtId="164" fontId="2" fillId="4" borderId="0" xfId="1" applyNumberFormat="1" applyFont="1" applyFill="1"/>
    <xf numFmtId="164" fontId="5" fillId="4" borderId="0" xfId="1" applyNumberFormat="1" applyFont="1" applyFill="1"/>
    <xf numFmtId="164" fontId="8" fillId="0" borderId="0" xfId="1" applyNumberFormat="1" applyFont="1" applyFill="1"/>
    <xf numFmtId="164" fontId="0" fillId="2" borderId="0" xfId="1" applyNumberFormat="1" applyFont="1" applyFill="1"/>
    <xf numFmtId="164" fontId="2" fillId="2" borderId="0" xfId="1" applyNumberFormat="1" applyFont="1" applyFill="1" applyAlignment="1">
      <alignment wrapText="1"/>
    </xf>
    <xf numFmtId="164" fontId="2" fillId="0" borderId="1" xfId="1" applyNumberFormat="1" applyFont="1" applyBorder="1"/>
    <xf numFmtId="164" fontId="6" fillId="0" borderId="0" xfId="1" applyNumberFormat="1" applyFont="1" applyFill="1" applyAlignment="1">
      <alignment horizontal="left"/>
    </xf>
    <xf numFmtId="164" fontId="7" fillId="6" borderId="0" xfId="1" applyNumberFormat="1" applyFont="1" applyFill="1" applyAlignment="1">
      <alignment horizontal="left"/>
    </xf>
    <xf numFmtId="164" fontId="0" fillId="0" borderId="0" xfId="1" applyNumberFormat="1" applyFont="1" applyFill="1" applyAlignment="1">
      <alignment wrapText="1"/>
    </xf>
    <xf numFmtId="164" fontId="4" fillId="0" borderId="0" xfId="1" applyNumberFormat="1" applyFont="1"/>
    <xf numFmtId="164" fontId="3" fillId="0" borderId="0" xfId="1" applyNumberFormat="1" applyFont="1" applyAlignment="1">
      <alignment wrapText="1"/>
    </xf>
    <xf numFmtId="164" fontId="0" fillId="3" borderId="0" xfId="1" applyNumberFormat="1" applyFont="1" applyFill="1"/>
    <xf numFmtId="164" fontId="0" fillId="6" borderId="0" xfId="1" applyNumberFormat="1" applyFont="1" applyFill="1"/>
    <xf numFmtId="164" fontId="2" fillId="0" borderId="0" xfId="1" applyNumberFormat="1" applyFont="1" applyBorder="1" applyAlignment="1">
      <alignment wrapText="1"/>
    </xf>
    <xf numFmtId="0" fontId="0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wrapText="1"/>
    </xf>
    <xf numFmtId="0" fontId="2" fillId="0" borderId="1" xfId="0" applyFont="1" applyFill="1" applyBorder="1"/>
    <xf numFmtId="0" fontId="0" fillId="0" borderId="1" xfId="0" applyFill="1" applyBorder="1"/>
    <xf numFmtId="164" fontId="2" fillId="6" borderId="2" xfId="1" applyNumberFormat="1" applyFont="1" applyFill="1" applyBorder="1"/>
    <xf numFmtId="164" fontId="2" fillId="6" borderId="3" xfId="1" applyNumberFormat="1" applyFont="1" applyFill="1" applyBorder="1"/>
    <xf numFmtId="164" fontId="1" fillId="6" borderId="2" xfId="1" applyNumberFormat="1" applyFont="1" applyFill="1" applyBorder="1"/>
    <xf numFmtId="164" fontId="1" fillId="6" borderId="0" xfId="1" applyNumberFormat="1" applyFont="1" applyFill="1"/>
    <xf numFmtId="0" fontId="3" fillId="5" borderId="0" xfId="0" applyFont="1" applyFill="1" applyAlignment="1">
      <alignment horizontal="center" wrapText="1"/>
    </xf>
    <xf numFmtId="164" fontId="1" fillId="0" borderId="0" xfId="1" applyNumberFormat="1" applyFont="1" applyFill="1"/>
    <xf numFmtId="164" fontId="0" fillId="6" borderId="4" xfId="1" applyNumberFormat="1" applyFont="1" applyFill="1" applyBorder="1"/>
    <xf numFmtId="164" fontId="0" fillId="0" borderId="5" xfId="1" applyNumberFormat="1" applyFont="1" applyBorder="1"/>
    <xf numFmtId="164" fontId="0" fillId="6" borderId="5" xfId="1" applyNumberFormat="1" applyFont="1" applyFill="1" applyBorder="1"/>
    <xf numFmtId="164" fontId="2" fillId="0" borderId="5" xfId="1" applyNumberFormat="1" applyFont="1" applyBorder="1"/>
    <xf numFmtId="164" fontId="0" fillId="6" borderId="7" xfId="1" applyNumberFormat="1" applyFont="1" applyFill="1" applyBorder="1"/>
    <xf numFmtId="164" fontId="0" fillId="6" borderId="6" xfId="1" applyNumberFormat="1" applyFont="1" applyFill="1" applyBorder="1"/>
    <xf numFmtId="164" fontId="8" fillId="12" borderId="0" xfId="1" applyNumberFormat="1" applyFont="1" applyFill="1"/>
    <xf numFmtId="164" fontId="5" fillId="12" borderId="0" xfId="1" applyNumberFormat="1" applyFont="1" applyFill="1"/>
    <xf numFmtId="0" fontId="0" fillId="6" borderId="0" xfId="0" applyFont="1" applyFill="1" applyAlignment="1">
      <alignment wrapText="1"/>
    </xf>
    <xf numFmtId="164" fontId="0" fillId="6" borderId="0" xfId="1" applyNumberFormat="1" applyFont="1" applyFill="1" applyBorder="1"/>
    <xf numFmtId="164" fontId="1" fillId="0" borderId="0" xfId="1" applyNumberFormat="1" applyFont="1"/>
    <xf numFmtId="6" fontId="0" fillId="0" borderId="0" xfId="0" applyNumberFormat="1" applyFill="1" applyAlignment="1">
      <alignment wrapText="1"/>
    </xf>
    <xf numFmtId="38" fontId="0" fillId="0" borderId="0" xfId="0" applyNumberFormat="1" applyFill="1" applyAlignment="1">
      <alignment wrapText="1"/>
    </xf>
    <xf numFmtId="164" fontId="1" fillId="0" borderId="0" xfId="1" applyNumberFormat="1" applyFont="1" applyFill="1" applyAlignment="1">
      <alignment wrapText="1"/>
    </xf>
    <xf numFmtId="0" fontId="4" fillId="0" borderId="0" xfId="0" applyFont="1" applyAlignment="1">
      <alignment wrapText="1"/>
    </xf>
    <xf numFmtId="164" fontId="7" fillId="0" borderId="0" xfId="1" applyNumberFormat="1" applyFont="1" applyFill="1" applyAlignment="1">
      <alignment horizontal="left"/>
    </xf>
    <xf numFmtId="0" fontId="2" fillId="10" borderId="0" xfId="0" applyFont="1" applyFill="1" applyAlignment="1">
      <alignment wrapText="1"/>
    </xf>
    <xf numFmtId="0" fontId="2" fillId="0" borderId="0" xfId="0" applyFont="1" applyAlignment="1"/>
    <xf numFmtId="0" fontId="0" fillId="0" borderId="0" xfId="0" applyAlignment="1"/>
    <xf numFmtId="165" fontId="2" fillId="0" borderId="0" xfId="0" applyNumberFormat="1" applyFont="1" applyAlignment="1"/>
    <xf numFmtId="0" fontId="2" fillId="0" borderId="1" xfId="0" applyFont="1" applyBorder="1"/>
    <xf numFmtId="166" fontId="0" fillId="0" borderId="0" xfId="0" applyNumberFormat="1"/>
    <xf numFmtId="166" fontId="0" fillId="0" borderId="0" xfId="0" applyNumberFormat="1" applyFont="1"/>
    <xf numFmtId="166" fontId="2" fillId="0" borderId="0" xfId="0" applyNumberFormat="1" applyFont="1"/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0" fillId="0" borderId="0" xfId="0" applyAlignme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tabSelected="1" view="pageBreakPreview" zoomScaleNormal="100" zoomScaleSheetLayoutView="100" workbookViewId="0">
      <pane ySplit="2" topLeftCell="A3" activePane="bottomLeft" state="frozen"/>
      <selection pane="bottomLeft" activeCell="B41" sqref="B41"/>
    </sheetView>
  </sheetViews>
  <sheetFormatPr defaultRowHeight="15" x14ac:dyDescent="0.25"/>
  <cols>
    <col min="1" max="1" width="40.85546875" style="8" customWidth="1"/>
    <col min="2" max="2" width="21.140625" style="8" customWidth="1"/>
    <col min="3" max="3" width="15" style="43" customWidth="1"/>
    <col min="4" max="4" width="13.5703125" style="43" customWidth="1"/>
    <col min="5" max="5" width="12.5703125" style="50" customWidth="1"/>
    <col min="6" max="6" width="15.5703125" style="50" customWidth="1"/>
    <col min="7" max="7" width="14.28515625" style="50" customWidth="1"/>
    <col min="8" max="8" width="32" customWidth="1"/>
  </cols>
  <sheetData>
    <row r="1" spans="1:8" ht="30" x14ac:dyDescent="0.25">
      <c r="A1" s="5" t="s">
        <v>104</v>
      </c>
    </row>
    <row r="2" spans="1:8" ht="47.25" customHeight="1" x14ac:dyDescent="0.25">
      <c r="A2" s="5" t="s">
        <v>23</v>
      </c>
      <c r="B2" s="5" t="s">
        <v>92</v>
      </c>
      <c r="C2" s="51" t="s">
        <v>93</v>
      </c>
      <c r="D2" s="51" t="s">
        <v>94</v>
      </c>
      <c r="E2" s="51" t="s">
        <v>95</v>
      </c>
      <c r="F2" s="51" t="s">
        <v>96</v>
      </c>
      <c r="G2" s="51" t="s">
        <v>97</v>
      </c>
      <c r="H2" s="1" t="s">
        <v>91</v>
      </c>
    </row>
    <row r="3" spans="1:8" s="28" customFormat="1" x14ac:dyDescent="0.25">
      <c r="A3" s="30" t="s">
        <v>53</v>
      </c>
      <c r="B3" s="30"/>
      <c r="C3" s="49"/>
      <c r="D3" s="49"/>
      <c r="E3" s="52">
        <v>1078723</v>
      </c>
      <c r="F3" s="52">
        <f>237919+176122</f>
        <v>414041</v>
      </c>
      <c r="G3" s="52">
        <f>84158</f>
        <v>84158</v>
      </c>
      <c r="H3" s="29"/>
    </row>
    <row r="4" spans="1:8" s="28" customFormat="1" ht="30" x14ac:dyDescent="0.25">
      <c r="A4" s="48" t="s">
        <v>0</v>
      </c>
      <c r="B4" s="48"/>
      <c r="C4" s="49">
        <f>E3*0.04</f>
        <v>43148.92</v>
      </c>
      <c r="D4" s="49"/>
      <c r="E4" s="52"/>
      <c r="F4" s="52"/>
      <c r="G4" s="52"/>
      <c r="H4" s="29"/>
    </row>
    <row r="5" spans="1:8" s="29" customFormat="1" x14ac:dyDescent="0.25">
      <c r="A5" s="48" t="s">
        <v>62</v>
      </c>
      <c r="B5" s="48"/>
      <c r="C5" s="49"/>
      <c r="D5" s="49">
        <f>C4</f>
        <v>43148.92</v>
      </c>
      <c r="E5" s="52"/>
      <c r="F5" s="52"/>
      <c r="G5" s="52"/>
    </row>
    <row r="6" spans="1:8" s="29" customFormat="1" x14ac:dyDescent="0.25">
      <c r="A6" s="48"/>
      <c r="B6" s="48"/>
      <c r="C6" s="49"/>
      <c r="D6" s="49"/>
      <c r="E6" s="52"/>
      <c r="F6" s="52"/>
      <c r="G6" s="52"/>
    </row>
    <row r="7" spans="1:8" s="28" customFormat="1" ht="36.75" customHeight="1" x14ac:dyDescent="0.25">
      <c r="A7" s="48"/>
      <c r="B7" s="48"/>
      <c r="C7" s="49"/>
      <c r="D7" s="49"/>
      <c r="E7" s="52"/>
      <c r="F7" s="52"/>
      <c r="G7" s="52"/>
    </row>
    <row r="8" spans="1:8" s="28" customFormat="1" x14ac:dyDescent="0.25">
      <c r="A8" s="48"/>
      <c r="B8" s="48"/>
      <c r="C8" s="49"/>
      <c r="D8" s="49"/>
      <c r="E8" s="52"/>
      <c r="F8" s="52"/>
      <c r="G8" s="52"/>
    </row>
    <row r="9" spans="1:8" s="28" customFormat="1" ht="25.5" customHeight="1" x14ac:dyDescent="0.25">
      <c r="A9" s="48" t="s">
        <v>44</v>
      </c>
      <c r="B9" s="48"/>
      <c r="C9" s="49"/>
      <c r="D9" s="49"/>
      <c r="E9" s="52"/>
      <c r="F9" s="52">
        <v>176122</v>
      </c>
      <c r="G9" s="52"/>
    </row>
    <row r="10" spans="1:8" s="46" customFormat="1" ht="17.25" customHeight="1" x14ac:dyDescent="0.25">
      <c r="A10" s="44" t="s">
        <v>13</v>
      </c>
      <c r="B10" s="44"/>
      <c r="C10" s="53"/>
      <c r="D10" s="47"/>
      <c r="E10" s="53"/>
      <c r="F10" s="53"/>
      <c r="G10" s="53"/>
    </row>
    <row r="11" spans="1:8" s="28" customFormat="1" x14ac:dyDescent="0.25">
      <c r="A11" s="48" t="s">
        <v>46</v>
      </c>
      <c r="B11" s="48"/>
      <c r="C11" s="49"/>
      <c r="D11" s="49"/>
      <c r="E11" s="52"/>
      <c r="F11" s="52">
        <f>113613/2</f>
        <v>56806.5</v>
      </c>
      <c r="G11" s="52">
        <f>84158/2</f>
        <v>42079</v>
      </c>
      <c r="H11" s="107"/>
    </row>
    <row r="12" spans="1:8" s="28" customFormat="1" x14ac:dyDescent="0.25">
      <c r="A12" s="48" t="s">
        <v>47</v>
      </c>
      <c r="B12" s="48"/>
      <c r="C12" s="49"/>
      <c r="D12" s="49"/>
      <c r="E12" s="52"/>
      <c r="F12" s="52">
        <f>113613/2</f>
        <v>56806.5</v>
      </c>
      <c r="G12" s="52">
        <f>84158/2</f>
        <v>42079</v>
      </c>
      <c r="H12" s="48"/>
    </row>
    <row r="13" spans="1:8" s="28" customFormat="1" x14ac:dyDescent="0.25">
      <c r="A13" s="48"/>
      <c r="B13" s="48"/>
      <c r="C13" s="49"/>
      <c r="D13" s="49"/>
      <c r="E13" s="52"/>
      <c r="F13" s="52"/>
      <c r="G13" s="52"/>
      <c r="H13" s="48"/>
    </row>
    <row r="14" spans="1:8" s="28" customFormat="1" x14ac:dyDescent="0.25"/>
    <row r="15" spans="1:8" s="28" customFormat="1" x14ac:dyDescent="0.25">
      <c r="A15" s="30" t="s">
        <v>11</v>
      </c>
      <c r="B15" s="30"/>
      <c r="C15" s="49"/>
      <c r="D15" s="49"/>
      <c r="E15" s="52"/>
      <c r="F15" s="52"/>
      <c r="G15" s="52"/>
      <c r="H15" s="48"/>
    </row>
    <row r="16" spans="1:8" s="28" customFormat="1" x14ac:dyDescent="0.25">
      <c r="A16" s="30" t="s">
        <v>14</v>
      </c>
      <c r="B16" s="30"/>
      <c r="C16" s="49"/>
      <c r="D16" s="49"/>
      <c r="E16" s="52"/>
      <c r="F16" s="52"/>
      <c r="G16" s="52"/>
      <c r="H16" s="48"/>
    </row>
    <row r="17" spans="1:8" s="28" customFormat="1" x14ac:dyDescent="0.25">
      <c r="A17" s="107" t="s">
        <v>1</v>
      </c>
      <c r="B17" s="107"/>
      <c r="C17" s="96">
        <v>189313</v>
      </c>
      <c r="D17" s="49"/>
      <c r="E17" s="52"/>
      <c r="F17" s="52"/>
      <c r="G17" s="52"/>
      <c r="H17" s="29"/>
    </row>
    <row r="18" spans="1:8" s="28" customFormat="1" x14ac:dyDescent="0.25">
      <c r="A18" s="107" t="s">
        <v>2</v>
      </c>
      <c r="B18" s="107"/>
      <c r="C18" s="96">
        <f>25099-15050</f>
        <v>10049</v>
      </c>
      <c r="D18" s="49"/>
      <c r="E18" s="52"/>
      <c r="F18" s="52"/>
      <c r="G18" s="52"/>
      <c r="H18" s="29"/>
    </row>
    <row r="19" spans="1:8" s="28" customFormat="1" x14ac:dyDescent="0.25">
      <c r="A19" s="107" t="s">
        <v>78</v>
      </c>
      <c r="B19" s="107"/>
      <c r="C19" s="96">
        <f>SUM(C17:C18)</f>
        <v>199362</v>
      </c>
      <c r="D19" s="49"/>
      <c r="E19" s="52"/>
      <c r="F19" s="52"/>
      <c r="G19" s="52"/>
      <c r="H19" s="29"/>
    </row>
    <row r="20" spans="1:8" s="28" customFormat="1" x14ac:dyDescent="0.25">
      <c r="A20" s="48" t="s">
        <v>16</v>
      </c>
      <c r="B20" s="48"/>
      <c r="C20" s="49"/>
      <c r="D20" s="49">
        <f>C19</f>
        <v>199362</v>
      </c>
      <c r="E20" s="52"/>
      <c r="F20" s="52"/>
      <c r="G20" s="52"/>
      <c r="H20" s="29"/>
    </row>
    <row r="21" spans="1:8" s="28" customFormat="1" x14ac:dyDescent="0.25">
      <c r="A21" s="48"/>
      <c r="B21" s="48"/>
      <c r="C21" s="49"/>
      <c r="D21" s="49"/>
      <c r="E21" s="52"/>
      <c r="F21" s="52"/>
      <c r="G21" s="52"/>
      <c r="H21" s="29"/>
    </row>
    <row r="22" spans="1:8" s="92" customFormat="1" x14ac:dyDescent="0.25">
      <c r="A22" s="88" t="s">
        <v>54</v>
      </c>
      <c r="B22" s="88"/>
      <c r="C22" s="89"/>
      <c r="D22" s="89">
        <f>D20+D5</f>
        <v>242510.91999999998</v>
      </c>
      <c r="E22" s="90"/>
      <c r="F22" s="90">
        <f>SUM(F4:F20)</f>
        <v>289735</v>
      </c>
      <c r="G22" s="90">
        <f>SUM(G4:G20)</f>
        <v>84158</v>
      </c>
      <c r="H22" s="91"/>
    </row>
    <row r="23" spans="1:8" s="18" customFormat="1" ht="38.25" customHeight="1" x14ac:dyDescent="0.25">
      <c r="A23" s="97" t="s">
        <v>58</v>
      </c>
      <c r="B23" s="97"/>
      <c r="C23" s="67"/>
      <c r="D23" s="66"/>
      <c r="E23" s="68">
        <f>SUM(E3-D22)</f>
        <v>836212.08000000007</v>
      </c>
      <c r="F23" s="68">
        <f>F3-F22</f>
        <v>124306</v>
      </c>
      <c r="G23" s="68">
        <f>G3-G22</f>
        <v>0</v>
      </c>
    </row>
    <row r="24" spans="1:8" s="10" customFormat="1" x14ac:dyDescent="0.25">
      <c r="A24" s="20"/>
      <c r="B24" s="20"/>
      <c r="C24" s="54"/>
      <c r="D24" s="55"/>
      <c r="E24" s="56"/>
      <c r="F24" s="56"/>
      <c r="G24" s="56"/>
    </row>
    <row r="25" spans="1:8" s="45" customFormat="1" x14ac:dyDescent="0.25">
      <c r="A25" s="44" t="s">
        <v>50</v>
      </c>
      <c r="B25" s="44"/>
      <c r="C25" s="57"/>
      <c r="D25" s="57"/>
      <c r="E25" s="58"/>
      <c r="F25" s="58"/>
      <c r="G25" s="58"/>
    </row>
    <row r="26" spans="1:8" s="87" customFormat="1" x14ac:dyDescent="0.25">
      <c r="A26" s="12"/>
      <c r="B26" s="12"/>
      <c r="C26" s="55"/>
      <c r="D26" s="55"/>
      <c r="E26" s="81"/>
      <c r="F26" s="81"/>
      <c r="G26" s="81"/>
    </row>
    <row r="27" spans="1:8" s="4" customFormat="1" ht="25.5" customHeight="1" x14ac:dyDescent="0.25">
      <c r="A27" s="19" t="s">
        <v>12</v>
      </c>
      <c r="B27" s="19"/>
      <c r="C27" s="59"/>
      <c r="D27" s="59"/>
      <c r="E27" s="60"/>
      <c r="F27" s="60"/>
      <c r="G27" s="60"/>
      <c r="H27" s="7"/>
    </row>
    <row r="28" spans="1:8" s="14" customFormat="1" x14ac:dyDescent="0.25">
      <c r="A28" s="21" t="s">
        <v>14</v>
      </c>
      <c r="B28" s="21"/>
      <c r="C28" s="61"/>
      <c r="D28" s="61"/>
      <c r="E28" s="62"/>
      <c r="F28" s="62"/>
      <c r="G28" s="62"/>
      <c r="H28" s="12"/>
    </row>
    <row r="29" spans="1:8" x14ac:dyDescent="0.25">
      <c r="A29" s="8" t="s">
        <v>89</v>
      </c>
      <c r="C29" s="55">
        <v>66900</v>
      </c>
      <c r="H29" s="1"/>
    </row>
    <row r="30" spans="1:8" ht="30" x14ac:dyDescent="0.25">
      <c r="A30" s="8" t="s">
        <v>90</v>
      </c>
      <c r="C30" s="43">
        <v>3000</v>
      </c>
      <c r="H30" s="8"/>
    </row>
    <row r="31" spans="1:8" ht="30" x14ac:dyDescent="0.25">
      <c r="A31" s="8" t="s">
        <v>3</v>
      </c>
      <c r="C31" s="55">
        <v>26140</v>
      </c>
      <c r="H31" s="1"/>
    </row>
    <row r="32" spans="1:8" x14ac:dyDescent="0.25">
      <c r="A32" s="5" t="s">
        <v>63</v>
      </c>
      <c r="B32" s="5"/>
      <c r="C32" s="63">
        <f>SUM(C29:C31)</f>
        <v>96040</v>
      </c>
      <c r="D32" s="63"/>
      <c r="E32" s="64"/>
      <c r="F32" s="64"/>
      <c r="G32" s="64"/>
    </row>
    <row r="33" spans="1:8" x14ac:dyDescent="0.25">
      <c r="A33" s="5"/>
      <c r="B33" s="5"/>
      <c r="C33" s="63"/>
      <c r="D33" s="63"/>
      <c r="E33" s="64"/>
      <c r="F33" s="64"/>
      <c r="G33" s="64"/>
    </row>
    <row r="34" spans="1:8" x14ac:dyDescent="0.25">
      <c r="A34" s="22" t="s">
        <v>20</v>
      </c>
      <c r="B34" s="22"/>
      <c r="H34" s="5"/>
    </row>
    <row r="35" spans="1:8" s="10" customFormat="1" x14ac:dyDescent="0.25">
      <c r="A35" s="34" t="s">
        <v>77</v>
      </c>
      <c r="B35" s="34">
        <v>1500</v>
      </c>
      <c r="C35" s="55">
        <v>18000</v>
      </c>
      <c r="D35" s="55">
        <v>0</v>
      </c>
      <c r="E35" s="65"/>
      <c r="F35" s="95"/>
      <c r="G35" s="65"/>
      <c r="H35" s="12"/>
    </row>
    <row r="36" spans="1:8" s="10" customFormat="1" x14ac:dyDescent="0.25">
      <c r="A36" s="23"/>
      <c r="B36" s="23"/>
      <c r="C36" s="55"/>
      <c r="D36" s="55"/>
      <c r="E36" s="65"/>
      <c r="F36" s="95"/>
      <c r="G36" s="65"/>
      <c r="H36" s="12"/>
    </row>
    <row r="37" spans="1:8" s="10" customFormat="1" x14ac:dyDescent="0.25">
      <c r="A37" s="12" t="s">
        <v>57</v>
      </c>
      <c r="B37" s="12"/>
      <c r="C37" s="55"/>
      <c r="D37" s="54">
        <f>C32+C35</f>
        <v>114040</v>
      </c>
      <c r="E37" s="65"/>
      <c r="F37" s="93"/>
      <c r="G37" s="65"/>
      <c r="H37" s="12"/>
    </row>
    <row r="38" spans="1:8" s="18" customFormat="1" x14ac:dyDescent="0.25">
      <c r="A38" s="16" t="s">
        <v>56</v>
      </c>
      <c r="B38" s="16"/>
      <c r="C38" s="66"/>
      <c r="E38" s="68">
        <f>E23-D37</f>
        <v>722172.08000000007</v>
      </c>
      <c r="F38" s="68">
        <f>SUM(F23-F35)</f>
        <v>124306</v>
      </c>
      <c r="G38" s="68">
        <f>G23</f>
        <v>0</v>
      </c>
    </row>
    <row r="39" spans="1:8" s="10" customFormat="1" x14ac:dyDescent="0.25">
      <c r="A39" s="12"/>
      <c r="B39" s="12"/>
      <c r="C39" s="55"/>
      <c r="D39" s="54"/>
      <c r="E39" s="56"/>
      <c r="F39" s="56"/>
      <c r="G39" s="56"/>
    </row>
    <row r="40" spans="1:8" s="6" customFormat="1" ht="45" x14ac:dyDescent="0.25">
      <c r="A40" s="33" t="s">
        <v>107</v>
      </c>
      <c r="B40" s="33"/>
      <c r="C40" s="69"/>
      <c r="D40" s="69"/>
      <c r="E40" s="69"/>
      <c r="F40" s="69"/>
      <c r="G40" s="69"/>
      <c r="H40" s="7"/>
    </row>
    <row r="41" spans="1:8" s="1" customFormat="1" x14ac:dyDescent="0.25">
      <c r="A41" s="113" t="s">
        <v>14</v>
      </c>
      <c r="B41" s="113"/>
      <c r="C41" s="109"/>
      <c r="D41" s="109"/>
      <c r="E41" s="63"/>
      <c r="F41" s="63"/>
      <c r="G41" s="63"/>
      <c r="H41" s="5"/>
    </row>
    <row r="42" spans="1:8" s="1" customFormat="1" x14ac:dyDescent="0.25">
      <c r="A42" s="107" t="s">
        <v>99</v>
      </c>
      <c r="B42" s="107"/>
      <c r="C42" s="96">
        <v>52297</v>
      </c>
      <c r="D42" s="96"/>
      <c r="E42" s="52"/>
      <c r="F42" s="52"/>
      <c r="G42" s="52"/>
      <c r="H42" s="48"/>
    </row>
    <row r="43" spans="1:8" s="1" customFormat="1" ht="90" x14ac:dyDescent="0.25">
      <c r="A43" s="107" t="s">
        <v>100</v>
      </c>
      <c r="B43" s="107"/>
      <c r="C43" s="96">
        <v>5000</v>
      </c>
      <c r="D43" s="96"/>
      <c r="E43" s="52"/>
      <c r="F43" s="52"/>
      <c r="G43" s="52"/>
      <c r="H43" s="48" t="s">
        <v>105</v>
      </c>
    </row>
    <row r="44" spans="1:8" s="1" customFormat="1" x14ac:dyDescent="0.25">
      <c r="A44" s="107" t="s">
        <v>106</v>
      </c>
      <c r="B44" s="107"/>
      <c r="C44" s="96">
        <f>SUM(C42:C43)</f>
        <v>57297</v>
      </c>
      <c r="D44" s="96"/>
      <c r="E44" s="52"/>
      <c r="F44" s="52"/>
      <c r="G44" s="52"/>
      <c r="H44" s="48"/>
    </row>
    <row r="45" spans="1:8" s="1" customFormat="1" x14ac:dyDescent="0.25">
      <c r="A45" s="107"/>
      <c r="B45" s="107"/>
      <c r="C45" s="96"/>
      <c r="D45" s="96"/>
      <c r="E45" s="52"/>
      <c r="F45" s="52"/>
      <c r="G45" s="52"/>
      <c r="H45" s="48"/>
    </row>
    <row r="46" spans="1:8" x14ac:dyDescent="0.25">
      <c r="A46" s="37" t="s">
        <v>24</v>
      </c>
      <c r="B46" s="110"/>
      <c r="D46" s="55">
        <v>32120</v>
      </c>
      <c r="F46" s="43"/>
      <c r="G46" s="43"/>
      <c r="H46" s="5"/>
    </row>
    <row r="47" spans="1:8" ht="30" x14ac:dyDescent="0.25">
      <c r="A47" s="37" t="s">
        <v>25</v>
      </c>
      <c r="B47" s="37"/>
      <c r="F47" s="43"/>
      <c r="G47" s="43"/>
      <c r="H47" s="5"/>
    </row>
    <row r="48" spans="1:8" x14ac:dyDescent="0.25">
      <c r="A48" s="37" t="s">
        <v>102</v>
      </c>
      <c r="B48" s="37"/>
      <c r="D48" s="43">
        <v>5000</v>
      </c>
      <c r="F48" s="43"/>
      <c r="G48" s="43"/>
      <c r="H48" s="5"/>
    </row>
    <row r="49" spans="1:8" x14ac:dyDescent="0.25">
      <c r="A49" s="37" t="s">
        <v>26</v>
      </c>
      <c r="B49" s="37"/>
      <c r="D49" s="55">
        <v>3264</v>
      </c>
      <c r="F49" s="43"/>
      <c r="G49" s="43"/>
      <c r="H49" s="5"/>
    </row>
    <row r="50" spans="1:8" x14ac:dyDescent="0.25">
      <c r="A50" s="115" t="s">
        <v>109</v>
      </c>
      <c r="B50" s="37"/>
      <c r="D50" s="54">
        <f>SUM(D46:D49)</f>
        <v>40384</v>
      </c>
      <c r="F50" s="43"/>
      <c r="G50" s="43"/>
      <c r="H50" s="5"/>
    </row>
    <row r="51" spans="1:8" s="10" customFormat="1" x14ac:dyDescent="0.25">
      <c r="A51" s="11"/>
      <c r="B51" s="11"/>
      <c r="C51" s="55"/>
      <c r="D51" s="55"/>
      <c r="E51" s="55"/>
      <c r="F51" s="55"/>
      <c r="G51" s="55"/>
      <c r="H51" s="12"/>
    </row>
    <row r="52" spans="1:8" ht="30" x14ac:dyDescent="0.25">
      <c r="A52" s="12" t="s">
        <v>108</v>
      </c>
      <c r="B52" s="12"/>
      <c r="C52" s="49"/>
      <c r="D52" s="54">
        <f>C52</f>
        <v>0</v>
      </c>
      <c r="E52" s="94">
        <f>C44+D50</f>
        <v>97681</v>
      </c>
      <c r="F52" s="50">
        <v>0</v>
      </c>
      <c r="G52" s="63">
        <f>SUM(G46:G51)</f>
        <v>0</v>
      </c>
      <c r="H52" s="25"/>
    </row>
    <row r="53" spans="1:8" s="18" customFormat="1" x14ac:dyDescent="0.25">
      <c r="A53" s="16" t="s">
        <v>56</v>
      </c>
      <c r="B53" s="16"/>
      <c r="C53" s="66"/>
      <c r="E53" s="70">
        <f>E38-E52</f>
        <v>624491.08000000007</v>
      </c>
      <c r="F53" s="70">
        <f>F38-F52</f>
        <v>124306</v>
      </c>
      <c r="G53" s="70">
        <f>G38-G52</f>
        <v>0</v>
      </c>
      <c r="H53" s="17"/>
    </row>
    <row r="54" spans="1:8" s="10" customFormat="1" x14ac:dyDescent="0.25">
      <c r="A54" s="9"/>
      <c r="B54" s="9"/>
      <c r="C54" s="55"/>
      <c r="E54" s="75"/>
      <c r="F54" s="75"/>
      <c r="G54" s="71"/>
      <c r="H54" s="12"/>
    </row>
    <row r="55" spans="1:8" s="46" customFormat="1" ht="30" x14ac:dyDescent="0.25">
      <c r="A55" s="44" t="s">
        <v>72</v>
      </c>
      <c r="B55" s="44"/>
      <c r="C55" s="57"/>
      <c r="E55" s="105"/>
      <c r="F55" s="105"/>
      <c r="G55" s="106"/>
      <c r="H55" s="44"/>
    </row>
    <row r="56" spans="1:8" s="10" customFormat="1" x14ac:dyDescent="0.25">
      <c r="A56" s="9"/>
      <c r="B56" s="9"/>
      <c r="C56" s="55"/>
      <c r="E56" s="75"/>
      <c r="F56" s="75"/>
      <c r="G56" s="71"/>
      <c r="H56" s="12"/>
    </row>
    <row r="57" spans="1:8" ht="45" customHeight="1" x14ac:dyDescent="0.25">
      <c r="A57" s="35" t="s">
        <v>35</v>
      </c>
      <c r="B57" s="35"/>
      <c r="C57" s="63">
        <v>0</v>
      </c>
      <c r="D57" s="63"/>
      <c r="E57" s="64"/>
      <c r="F57" s="64"/>
      <c r="G57" s="64"/>
      <c r="H57" s="12"/>
    </row>
    <row r="58" spans="1:8" s="10" customFormat="1" ht="45" customHeight="1" x14ac:dyDescent="0.25">
      <c r="A58" s="12" t="s">
        <v>73</v>
      </c>
      <c r="B58" s="12"/>
      <c r="C58" s="54"/>
      <c r="D58" s="54">
        <v>0</v>
      </c>
      <c r="E58" s="56"/>
      <c r="F58" s="56">
        <v>0</v>
      </c>
      <c r="G58" s="56"/>
      <c r="H58" s="12"/>
    </row>
    <row r="59" spans="1:8" s="18" customFormat="1" ht="18.75" customHeight="1" x14ac:dyDescent="0.25">
      <c r="A59" s="17" t="s">
        <v>56</v>
      </c>
      <c r="B59" s="17"/>
      <c r="C59" s="67"/>
      <c r="D59" s="67"/>
      <c r="E59" s="70">
        <f>E53</f>
        <v>624491.08000000007</v>
      </c>
      <c r="F59" s="70">
        <f>F53</f>
        <v>124306</v>
      </c>
      <c r="G59" s="68">
        <f>G53</f>
        <v>0</v>
      </c>
      <c r="H59" s="17"/>
    </row>
    <row r="60" spans="1:8" s="10" customFormat="1" x14ac:dyDescent="0.25">
      <c r="A60" s="9"/>
      <c r="B60" s="9"/>
      <c r="C60" s="55"/>
      <c r="E60" s="75"/>
      <c r="F60" s="75"/>
      <c r="G60" s="71"/>
      <c r="H60" s="12"/>
    </row>
    <row r="61" spans="1:8" s="15" customFormat="1" x14ac:dyDescent="0.25">
      <c r="A61" s="31" t="s">
        <v>22</v>
      </c>
      <c r="B61" s="31"/>
      <c r="C61" s="72"/>
      <c r="D61" s="73"/>
      <c r="E61" s="74"/>
      <c r="F61" s="74"/>
      <c r="G61" s="74"/>
      <c r="H61" s="26"/>
    </row>
    <row r="62" spans="1:8" s="10" customFormat="1" x14ac:dyDescent="0.25">
      <c r="A62" s="20" t="s">
        <v>14</v>
      </c>
      <c r="B62" s="20"/>
      <c r="C62" s="55"/>
      <c r="D62" s="54"/>
      <c r="E62" s="71"/>
      <c r="F62" s="71"/>
      <c r="G62" s="71"/>
      <c r="H62" s="12"/>
    </row>
    <row r="63" spans="1:8" s="10" customFormat="1" x14ac:dyDescent="0.25">
      <c r="A63" s="25" t="s">
        <v>55</v>
      </c>
      <c r="B63" s="25"/>
      <c r="C63" s="55"/>
      <c r="D63" s="54"/>
      <c r="E63" s="71"/>
      <c r="F63" s="71"/>
      <c r="G63" s="71"/>
      <c r="H63" s="12"/>
    </row>
    <row r="64" spans="1:8" s="10" customFormat="1" x14ac:dyDescent="0.25">
      <c r="A64" s="23"/>
      <c r="B64" s="23"/>
      <c r="C64" s="55"/>
      <c r="D64" s="54"/>
      <c r="E64" s="71"/>
      <c r="F64" s="71"/>
      <c r="G64" s="71"/>
      <c r="H64" s="12"/>
    </row>
    <row r="65" spans="1:8" s="10" customFormat="1" x14ac:dyDescent="0.25">
      <c r="A65" s="20" t="s">
        <v>20</v>
      </c>
      <c r="B65" s="20"/>
      <c r="C65" s="55"/>
      <c r="D65" s="54"/>
      <c r="E65" s="71"/>
      <c r="F65" s="71"/>
      <c r="G65" s="71"/>
      <c r="H65" s="12"/>
    </row>
    <row r="66" spans="1:8" s="10" customFormat="1" ht="30" x14ac:dyDescent="0.25">
      <c r="A66" s="36" t="s">
        <v>61</v>
      </c>
      <c r="B66" s="36"/>
      <c r="C66" s="96">
        <v>9950</v>
      </c>
      <c r="D66" s="55"/>
      <c r="E66" s="71"/>
      <c r="F66" s="71"/>
      <c r="G66" s="71"/>
      <c r="H66" s="12"/>
    </row>
    <row r="67" spans="1:8" s="10" customFormat="1" x14ac:dyDescent="0.25">
      <c r="A67" s="23"/>
      <c r="B67" s="23"/>
      <c r="C67" s="98"/>
      <c r="D67" s="55"/>
      <c r="E67" s="71"/>
      <c r="F67" s="71"/>
      <c r="G67" s="71"/>
      <c r="H67" s="12"/>
    </row>
    <row r="68" spans="1:8" s="10" customFormat="1" x14ac:dyDescent="0.25">
      <c r="A68" s="12" t="s">
        <v>60</v>
      </c>
      <c r="B68" s="12"/>
      <c r="C68" s="54"/>
      <c r="D68" s="54">
        <v>9950</v>
      </c>
      <c r="E68" s="71"/>
      <c r="F68" s="75">
        <v>0</v>
      </c>
      <c r="G68" s="71"/>
      <c r="H68" s="12"/>
    </row>
    <row r="69" spans="1:8" s="18" customFormat="1" x14ac:dyDescent="0.25">
      <c r="A69" s="16" t="s">
        <v>56</v>
      </c>
      <c r="B69" s="16"/>
      <c r="C69" s="66"/>
      <c r="D69" s="67"/>
      <c r="E69" s="70">
        <f>E59-D68</f>
        <v>614541.08000000007</v>
      </c>
      <c r="F69" s="70">
        <f>F53</f>
        <v>124306</v>
      </c>
      <c r="G69" s="70">
        <f>G59</f>
        <v>0</v>
      </c>
      <c r="H69" s="17"/>
    </row>
    <row r="70" spans="1:8" s="10" customFormat="1" x14ac:dyDescent="0.25">
      <c r="A70" s="12"/>
      <c r="B70" s="12"/>
      <c r="C70" s="55"/>
      <c r="D70" s="54"/>
      <c r="E70" s="75"/>
      <c r="F70" s="71"/>
      <c r="G70" s="71"/>
      <c r="H70" s="12"/>
    </row>
    <row r="71" spans="1:8" s="46" customFormat="1" ht="34.5" customHeight="1" x14ac:dyDescent="0.25">
      <c r="A71" s="44" t="s">
        <v>52</v>
      </c>
      <c r="B71" s="44"/>
      <c r="C71" s="57"/>
      <c r="D71" s="47"/>
      <c r="E71" s="53"/>
      <c r="F71" s="53"/>
      <c r="G71" s="53"/>
    </row>
    <row r="72" spans="1:8" s="10" customFormat="1" x14ac:dyDescent="0.25">
      <c r="A72" s="12"/>
      <c r="B72" s="12"/>
      <c r="C72" s="55"/>
      <c r="D72" s="54"/>
      <c r="E72" s="56"/>
      <c r="F72" s="56"/>
      <c r="G72" s="56"/>
    </row>
    <row r="73" spans="1:8" s="2" customFormat="1" x14ac:dyDescent="0.25">
      <c r="A73" s="19" t="s">
        <v>45</v>
      </c>
      <c r="B73" s="19"/>
      <c r="C73" s="76"/>
      <c r="D73" s="69"/>
      <c r="E73" s="77"/>
      <c r="F73" s="77"/>
      <c r="G73" s="77"/>
      <c r="H73" s="7"/>
    </row>
    <row r="74" spans="1:8" s="10" customFormat="1" x14ac:dyDescent="0.25">
      <c r="A74" s="20" t="s">
        <v>14</v>
      </c>
      <c r="B74" s="20"/>
      <c r="C74" s="55"/>
      <c r="D74" s="54"/>
      <c r="E74" s="56"/>
      <c r="F74" s="56"/>
      <c r="G74" s="56"/>
      <c r="H74" s="12"/>
    </row>
    <row r="75" spans="1:8" x14ac:dyDescent="0.25">
      <c r="A75" s="8" t="s">
        <v>4</v>
      </c>
      <c r="C75" s="85">
        <v>73952</v>
      </c>
      <c r="H75" s="12"/>
    </row>
    <row r="76" spans="1:8" x14ac:dyDescent="0.25">
      <c r="A76" s="8" t="s">
        <v>4</v>
      </c>
      <c r="C76" s="85">
        <v>86003</v>
      </c>
    </row>
    <row r="77" spans="1:8" x14ac:dyDescent="0.25">
      <c r="A77" s="8" t="s">
        <v>4</v>
      </c>
      <c r="C77" s="85">
        <v>64999</v>
      </c>
    </row>
    <row r="78" spans="1:8" x14ac:dyDescent="0.25">
      <c r="A78" s="8" t="s">
        <v>5</v>
      </c>
      <c r="C78" s="43">
        <v>6450</v>
      </c>
    </row>
    <row r="79" spans="1:8" x14ac:dyDescent="0.25">
      <c r="A79" s="8" t="s">
        <v>5</v>
      </c>
      <c r="C79" s="43">
        <v>6450</v>
      </c>
    </row>
    <row r="80" spans="1:8" x14ac:dyDescent="0.25">
      <c r="A80" s="8" t="s">
        <v>5</v>
      </c>
      <c r="C80" s="43">
        <v>6450</v>
      </c>
    </row>
    <row r="81" spans="1:7" x14ac:dyDescent="0.25">
      <c r="A81" s="5" t="s">
        <v>64</v>
      </c>
      <c r="B81" s="5"/>
      <c r="C81" s="63">
        <f>SUM(C75:C80)</f>
        <v>244304</v>
      </c>
    </row>
    <row r="82" spans="1:7" x14ac:dyDescent="0.25">
      <c r="A82" s="5"/>
      <c r="B82" s="5"/>
      <c r="C82" s="63"/>
    </row>
    <row r="83" spans="1:7" ht="38.25" customHeight="1" x14ac:dyDescent="0.25">
      <c r="A83" s="8" t="s">
        <v>9</v>
      </c>
      <c r="C83" s="85">
        <v>65993</v>
      </c>
      <c r="E83" s="64"/>
      <c r="F83" s="64"/>
      <c r="G83" s="64"/>
    </row>
    <row r="84" spans="1:7" ht="30" x14ac:dyDescent="0.25">
      <c r="A84" s="8" t="s">
        <v>10</v>
      </c>
      <c r="C84" s="43">
        <v>5000</v>
      </c>
      <c r="E84" s="64"/>
      <c r="F84" s="64"/>
      <c r="G84" s="64"/>
    </row>
    <row r="85" spans="1:7" ht="30" x14ac:dyDescent="0.25">
      <c r="A85" s="25" t="s">
        <v>65</v>
      </c>
      <c r="B85" s="5"/>
      <c r="C85" s="109">
        <f>SUM(C83:C84)</f>
        <v>70993</v>
      </c>
      <c r="D85" s="63"/>
      <c r="E85" s="64"/>
      <c r="F85" s="64"/>
      <c r="G85" s="64"/>
    </row>
    <row r="86" spans="1:7" x14ac:dyDescent="0.25">
      <c r="A86" s="5"/>
      <c r="B86" s="5"/>
      <c r="C86" s="78"/>
      <c r="D86" s="63"/>
      <c r="E86" s="64"/>
      <c r="F86" s="64"/>
      <c r="G86" s="64"/>
    </row>
    <row r="87" spans="1:7" ht="30" x14ac:dyDescent="0.25">
      <c r="A87" s="5" t="s">
        <v>76</v>
      </c>
      <c r="B87" s="5"/>
      <c r="C87" s="63">
        <f>C81+C85</f>
        <v>315297</v>
      </c>
      <c r="E87" s="64"/>
      <c r="F87" s="64"/>
      <c r="G87" s="64"/>
    </row>
    <row r="88" spans="1:7" x14ac:dyDescent="0.25">
      <c r="A88" s="5"/>
      <c r="B88" s="5"/>
      <c r="C88" s="63"/>
      <c r="E88" s="64"/>
      <c r="F88" s="64"/>
      <c r="G88" s="64"/>
    </row>
    <row r="89" spans="1:7" x14ac:dyDescent="0.25">
      <c r="A89" s="24" t="s">
        <v>75</v>
      </c>
      <c r="B89" s="24"/>
      <c r="C89" s="63"/>
      <c r="D89" s="63"/>
      <c r="E89" s="64"/>
      <c r="F89" s="64"/>
      <c r="G89" s="64"/>
    </row>
    <row r="90" spans="1:7" x14ac:dyDescent="0.25">
      <c r="A90" s="34" t="s">
        <v>37</v>
      </c>
      <c r="B90" s="34"/>
      <c r="C90" s="63"/>
      <c r="D90" s="63"/>
      <c r="E90" s="64"/>
      <c r="F90" s="64"/>
      <c r="G90" s="64"/>
    </row>
    <row r="91" spans="1:7" x14ac:dyDescent="0.25">
      <c r="A91" s="34" t="s">
        <v>38</v>
      </c>
      <c r="B91" s="34"/>
      <c r="C91" s="63"/>
      <c r="D91" s="63"/>
      <c r="E91" s="64"/>
      <c r="F91" s="64"/>
      <c r="G91" s="64"/>
    </row>
    <row r="92" spans="1:7" x14ac:dyDescent="0.25">
      <c r="A92" s="34" t="s">
        <v>29</v>
      </c>
      <c r="B92" s="34"/>
      <c r="C92" s="63"/>
      <c r="D92" s="63"/>
      <c r="E92" s="64"/>
      <c r="F92" s="64"/>
      <c r="G92" s="64"/>
    </row>
    <row r="93" spans="1:7" x14ac:dyDescent="0.25">
      <c r="A93" s="36"/>
      <c r="B93" s="36"/>
      <c r="C93" s="63"/>
      <c r="D93" s="63"/>
      <c r="E93" s="64"/>
      <c r="F93" s="64"/>
      <c r="G93" s="64"/>
    </row>
    <row r="94" spans="1:7" x14ac:dyDescent="0.25">
      <c r="A94" s="36" t="s">
        <v>30</v>
      </c>
      <c r="B94" s="36"/>
      <c r="C94" s="63"/>
      <c r="D94" s="63"/>
      <c r="E94" s="64"/>
      <c r="F94" s="64"/>
      <c r="G94" s="64"/>
    </row>
    <row r="95" spans="1:7" x14ac:dyDescent="0.25">
      <c r="A95" s="36" t="s">
        <v>31</v>
      </c>
      <c r="B95" s="36"/>
      <c r="C95" s="63"/>
      <c r="D95" s="63"/>
      <c r="E95" s="64"/>
      <c r="F95" s="64"/>
      <c r="G95" s="64"/>
    </row>
    <row r="96" spans="1:7" x14ac:dyDescent="0.25">
      <c r="A96" s="36" t="s">
        <v>33</v>
      </c>
      <c r="B96" s="36"/>
      <c r="C96" s="63"/>
      <c r="D96" s="63"/>
      <c r="E96" s="64"/>
      <c r="F96" s="64"/>
      <c r="G96" s="64"/>
    </row>
    <row r="97" spans="1:8" x14ac:dyDescent="0.25">
      <c r="A97" s="36" t="s">
        <v>34</v>
      </c>
      <c r="B97" s="36"/>
      <c r="C97" s="63"/>
      <c r="D97" s="63"/>
      <c r="E97" s="64"/>
      <c r="F97" s="64"/>
      <c r="G97" s="64"/>
    </row>
    <row r="98" spans="1:8" x14ac:dyDescent="0.25">
      <c r="C98" s="63"/>
      <c r="D98" s="63"/>
      <c r="E98" s="64"/>
      <c r="F98" s="64"/>
      <c r="G98" s="64"/>
    </row>
    <row r="99" spans="1:8" x14ac:dyDescent="0.25">
      <c r="A99" s="24" t="s">
        <v>20</v>
      </c>
      <c r="B99" s="24"/>
      <c r="C99" s="63"/>
      <c r="D99" s="63"/>
      <c r="E99" s="64"/>
      <c r="F99" s="64"/>
      <c r="G99" s="64"/>
    </row>
    <row r="100" spans="1:8" x14ac:dyDescent="0.25">
      <c r="A100" s="25" t="s">
        <v>82</v>
      </c>
      <c r="B100" s="25"/>
      <c r="C100" s="79">
        <v>22000</v>
      </c>
      <c r="D100" s="63"/>
      <c r="E100" s="64"/>
      <c r="G100" s="64"/>
    </row>
    <row r="101" spans="1:8" x14ac:dyDescent="0.25">
      <c r="A101" s="25" t="s">
        <v>101</v>
      </c>
      <c r="B101" s="25"/>
      <c r="C101" s="79">
        <v>10000</v>
      </c>
      <c r="D101" s="63"/>
      <c r="E101" s="64"/>
      <c r="G101" s="64"/>
    </row>
    <row r="102" spans="1:8" x14ac:dyDescent="0.25">
      <c r="A102" s="25" t="s">
        <v>83</v>
      </c>
      <c r="B102" s="25"/>
      <c r="C102" s="79">
        <v>5000</v>
      </c>
      <c r="D102" s="63"/>
      <c r="E102" s="64"/>
      <c r="G102" s="64"/>
    </row>
    <row r="103" spans="1:8" x14ac:dyDescent="0.25">
      <c r="A103" s="25" t="s">
        <v>86</v>
      </c>
      <c r="B103" s="25"/>
      <c r="C103" s="79">
        <v>5000</v>
      </c>
      <c r="D103" s="63"/>
      <c r="E103" s="64"/>
      <c r="G103" s="64"/>
      <c r="H103" s="1" t="s">
        <v>98</v>
      </c>
    </row>
    <row r="104" spans="1:8" x14ac:dyDescent="0.25">
      <c r="A104" s="5" t="s">
        <v>84</v>
      </c>
      <c r="B104" s="5"/>
      <c r="C104" s="114">
        <f>SUM(C100:C103)</f>
        <v>42000</v>
      </c>
      <c r="D104" s="63"/>
      <c r="E104" s="64"/>
      <c r="F104" s="64"/>
      <c r="G104" s="64"/>
    </row>
    <row r="105" spans="1:8" x14ac:dyDescent="0.25">
      <c r="C105" s="79"/>
      <c r="D105" s="63"/>
      <c r="E105" s="64"/>
      <c r="F105" s="64"/>
      <c r="G105" s="64"/>
    </row>
    <row r="106" spans="1:8" s="1" customFormat="1" ht="30" x14ac:dyDescent="0.25">
      <c r="A106" s="12" t="s">
        <v>59</v>
      </c>
      <c r="B106" s="12"/>
      <c r="D106" s="80">
        <f>C87+C104</f>
        <v>357297</v>
      </c>
      <c r="E106" s="64"/>
      <c r="F106" s="64"/>
      <c r="G106" s="64"/>
    </row>
    <row r="107" spans="1:8" s="18" customFormat="1" x14ac:dyDescent="0.25">
      <c r="A107" s="16" t="s">
        <v>56</v>
      </c>
      <c r="B107" s="16"/>
      <c r="C107" s="67"/>
      <c r="D107" s="67"/>
      <c r="E107" s="68">
        <f>E69-D106</f>
        <v>257244.08000000007</v>
      </c>
      <c r="F107" s="68">
        <f>F69-F106</f>
        <v>124306</v>
      </c>
      <c r="G107" s="68">
        <f>G69</f>
        <v>0</v>
      </c>
    </row>
    <row r="108" spans="1:8" s="10" customFormat="1" x14ac:dyDescent="0.25">
      <c r="A108" s="12"/>
      <c r="B108" s="12"/>
      <c r="C108" s="54"/>
      <c r="D108" s="54"/>
      <c r="E108" s="56"/>
      <c r="F108" s="81"/>
      <c r="G108" s="81"/>
    </row>
    <row r="109" spans="1:8" s="46" customFormat="1" ht="30" x14ac:dyDescent="0.25">
      <c r="A109" s="44" t="s">
        <v>21</v>
      </c>
      <c r="B109" s="44"/>
      <c r="C109" s="47"/>
      <c r="D109" s="47"/>
      <c r="E109" s="58"/>
      <c r="F109" s="58"/>
      <c r="G109" s="58"/>
    </row>
    <row r="110" spans="1:8" s="10" customFormat="1" x14ac:dyDescent="0.25">
      <c r="A110" s="12"/>
      <c r="B110" s="12"/>
      <c r="C110" s="54"/>
      <c r="D110" s="54"/>
      <c r="E110" s="81"/>
      <c r="F110" s="81"/>
      <c r="G110" s="81"/>
    </row>
    <row r="111" spans="1:8" s="4" customFormat="1" ht="47.25" customHeight="1" x14ac:dyDescent="0.25">
      <c r="A111" s="19" t="s">
        <v>17</v>
      </c>
      <c r="B111" s="19"/>
      <c r="C111" s="59"/>
      <c r="D111" s="59"/>
      <c r="E111" s="60"/>
      <c r="F111" s="60"/>
      <c r="G111" s="60"/>
      <c r="H111" s="7"/>
    </row>
    <row r="112" spans="1:8" s="3" customFormat="1" x14ac:dyDescent="0.25">
      <c r="A112" s="24" t="s">
        <v>14</v>
      </c>
      <c r="B112" s="24"/>
      <c r="C112" s="82"/>
      <c r="D112" s="82"/>
      <c r="E112" s="83"/>
      <c r="F112" s="83"/>
      <c r="G112" s="83"/>
    </row>
    <row r="113" spans="1:8" x14ac:dyDescent="0.25">
      <c r="A113" s="8" t="s">
        <v>6</v>
      </c>
      <c r="C113" s="85">
        <v>71108</v>
      </c>
      <c r="E113" s="64"/>
      <c r="F113" s="64"/>
      <c r="G113" s="64"/>
    </row>
    <row r="114" spans="1:8" ht="30" x14ac:dyDescent="0.25">
      <c r="A114" s="8" t="s">
        <v>7</v>
      </c>
      <c r="C114" s="43">
        <v>1500</v>
      </c>
      <c r="E114" s="64"/>
      <c r="F114" s="64"/>
      <c r="G114" s="64"/>
    </row>
    <row r="115" spans="1:8" x14ac:dyDescent="0.25">
      <c r="A115" s="8" t="s">
        <v>8</v>
      </c>
      <c r="C115" s="43">
        <f>4500+1500</f>
        <v>6000</v>
      </c>
      <c r="E115" s="64"/>
      <c r="F115" s="64"/>
      <c r="G115" s="64"/>
    </row>
    <row r="116" spans="1:8" x14ac:dyDescent="0.25">
      <c r="A116" s="5" t="s">
        <v>66</v>
      </c>
      <c r="B116" s="5"/>
      <c r="C116" s="63">
        <f>SUM(C113:C115)</f>
        <v>78608</v>
      </c>
      <c r="E116" s="64"/>
      <c r="F116" s="64"/>
      <c r="G116" s="64"/>
    </row>
    <row r="117" spans="1:8" x14ac:dyDescent="0.25">
      <c r="A117" s="5"/>
      <c r="B117" s="5"/>
      <c r="C117" s="63"/>
      <c r="E117" s="64"/>
      <c r="F117" s="64"/>
      <c r="G117" s="64"/>
    </row>
    <row r="118" spans="1:8" x14ac:dyDescent="0.25">
      <c r="A118" s="24" t="s">
        <v>20</v>
      </c>
      <c r="B118" s="24"/>
      <c r="C118" s="63"/>
      <c r="E118" s="64"/>
      <c r="F118" s="64"/>
      <c r="G118" s="64"/>
    </row>
    <row r="119" spans="1:8" x14ac:dyDescent="0.25">
      <c r="A119" s="25" t="s">
        <v>87</v>
      </c>
      <c r="C119" s="25">
        <v>2500</v>
      </c>
      <c r="E119" s="64"/>
      <c r="F119" s="64"/>
      <c r="G119" s="64"/>
    </row>
    <row r="120" spans="1:8" ht="30" x14ac:dyDescent="0.25">
      <c r="A120" s="37" t="s">
        <v>81</v>
      </c>
      <c r="B120" s="111"/>
      <c r="C120" s="112">
        <v>12481</v>
      </c>
      <c r="F120" s="55"/>
      <c r="G120" s="64"/>
      <c r="H120" s="5"/>
    </row>
    <row r="121" spans="1:8" ht="30" x14ac:dyDescent="0.25">
      <c r="A121" s="36" t="s">
        <v>18</v>
      </c>
      <c r="B121" s="36"/>
      <c r="C121" s="43">
        <v>6000</v>
      </c>
      <c r="E121" s="64">
        <v>0</v>
      </c>
      <c r="G121" s="64"/>
    </row>
    <row r="122" spans="1:8" x14ac:dyDescent="0.25">
      <c r="A122" s="115" t="s">
        <v>110</v>
      </c>
      <c r="B122" s="36"/>
      <c r="C122" s="63">
        <f>SUM(C119:C121)</f>
        <v>20981</v>
      </c>
      <c r="E122" s="64"/>
      <c r="G122" s="64"/>
    </row>
    <row r="123" spans="1:8" s="10" customFormat="1" x14ac:dyDescent="0.25">
      <c r="A123" s="23"/>
      <c r="B123" s="23"/>
      <c r="C123" s="55"/>
      <c r="D123" s="55"/>
      <c r="E123" s="56"/>
      <c r="F123" s="81"/>
      <c r="G123" s="56"/>
    </row>
    <row r="124" spans="1:8" x14ac:dyDescent="0.25">
      <c r="A124" s="12" t="s">
        <v>67</v>
      </c>
      <c r="B124" s="12"/>
      <c r="C124" s="49"/>
      <c r="D124" s="54">
        <f>C116+C122</f>
        <v>99589</v>
      </c>
      <c r="E124" s="64"/>
      <c r="F124" s="64">
        <f>SUM(F119:F121)</f>
        <v>0</v>
      </c>
      <c r="G124" s="64"/>
    </row>
    <row r="125" spans="1:8" s="18" customFormat="1" x14ac:dyDescent="0.25">
      <c r="A125" s="17" t="s">
        <v>56</v>
      </c>
      <c r="B125" s="17"/>
      <c r="C125" s="67"/>
      <c r="E125" s="68">
        <f>E107-D124</f>
        <v>157655.08000000007</v>
      </c>
      <c r="F125" s="68">
        <f>F107-F124</f>
        <v>124306</v>
      </c>
      <c r="G125" s="68">
        <f>G107</f>
        <v>0</v>
      </c>
    </row>
    <row r="126" spans="1:8" s="10" customFormat="1" x14ac:dyDescent="0.25">
      <c r="A126" s="12"/>
      <c r="B126" s="12"/>
      <c r="C126" s="54"/>
      <c r="D126" s="54"/>
      <c r="E126" s="56"/>
      <c r="F126" s="56"/>
      <c r="G126" s="56"/>
    </row>
    <row r="127" spans="1:8" s="13" customFormat="1" ht="47.25" customHeight="1" x14ac:dyDescent="0.25">
      <c r="A127" s="32" t="s">
        <v>32</v>
      </c>
      <c r="B127" s="32"/>
      <c r="C127" s="84"/>
      <c r="D127" s="84"/>
      <c r="E127" s="84"/>
      <c r="F127" s="84"/>
      <c r="G127" s="84"/>
      <c r="H127" s="27"/>
    </row>
    <row r="128" spans="1:8" s="10" customFormat="1" x14ac:dyDescent="0.25">
      <c r="A128" s="24" t="s">
        <v>14</v>
      </c>
      <c r="B128" s="24"/>
      <c r="C128" s="43"/>
      <c r="D128" s="43"/>
      <c r="E128" s="43"/>
      <c r="F128" s="43"/>
      <c r="G128" s="43"/>
      <c r="H128" s="5"/>
    </row>
    <row r="129" spans="1:8" s="10" customFormat="1" x14ac:dyDescent="0.25">
      <c r="A129" s="25" t="s">
        <v>55</v>
      </c>
      <c r="B129" s="25"/>
      <c r="C129" s="43"/>
      <c r="D129" s="43"/>
      <c r="E129" s="43"/>
      <c r="F129" s="43"/>
      <c r="G129" s="43"/>
      <c r="H129" s="5"/>
    </row>
    <row r="130" spans="1:8" s="10" customFormat="1" x14ac:dyDescent="0.25">
      <c r="A130" s="25"/>
      <c r="B130" s="25"/>
      <c r="C130" s="43"/>
      <c r="D130" s="43"/>
      <c r="E130" s="43"/>
      <c r="F130" s="43"/>
      <c r="G130" s="43"/>
      <c r="H130" s="5"/>
    </row>
    <row r="131" spans="1:8" s="10" customFormat="1" x14ac:dyDescent="0.25">
      <c r="A131" s="24" t="s">
        <v>20</v>
      </c>
      <c r="B131" s="24"/>
      <c r="C131" s="43"/>
      <c r="D131" s="43"/>
      <c r="E131" s="43"/>
      <c r="F131" s="43"/>
      <c r="G131" s="43"/>
      <c r="H131" s="5"/>
    </row>
    <row r="132" spans="1:8" s="10" customFormat="1" x14ac:dyDescent="0.25">
      <c r="A132" s="38" t="s">
        <v>68</v>
      </c>
      <c r="B132" s="38"/>
      <c r="C132" s="43">
        <v>0</v>
      </c>
      <c r="D132" s="43"/>
      <c r="E132" s="43"/>
      <c r="F132" s="43"/>
      <c r="G132" s="43"/>
      <c r="H132" s="5"/>
    </row>
    <row r="133" spans="1:8" s="10" customFormat="1" x14ac:dyDescent="0.25">
      <c r="A133" s="38" t="s">
        <v>69</v>
      </c>
      <c r="B133" s="38"/>
      <c r="C133" s="43"/>
      <c r="D133" s="55"/>
      <c r="E133" s="43"/>
      <c r="F133" s="43"/>
      <c r="G133" s="43"/>
      <c r="H133" s="5"/>
    </row>
    <row r="134" spans="1:8" s="10" customFormat="1" x14ac:dyDescent="0.25">
      <c r="A134" s="39" t="s">
        <v>27</v>
      </c>
      <c r="B134" s="39"/>
      <c r="C134" s="85">
        <v>20000</v>
      </c>
      <c r="D134" s="43"/>
      <c r="E134" s="43"/>
      <c r="F134" s="43"/>
      <c r="G134" s="43"/>
      <c r="H134" s="5"/>
    </row>
    <row r="135" spans="1:8" s="10" customFormat="1" ht="30" x14ac:dyDescent="0.25">
      <c r="A135" s="39" t="s">
        <v>28</v>
      </c>
      <c r="B135" s="39"/>
      <c r="C135" s="85"/>
      <c r="D135" s="43"/>
      <c r="E135" s="43"/>
      <c r="F135" s="43"/>
      <c r="G135" s="43"/>
      <c r="H135" s="25"/>
    </row>
    <row r="136" spans="1:8" s="10" customFormat="1" x14ac:dyDescent="0.25">
      <c r="A136" s="11" t="s">
        <v>88</v>
      </c>
      <c r="B136" s="11"/>
      <c r="C136" s="55">
        <v>1500</v>
      </c>
      <c r="D136" s="55"/>
      <c r="E136" s="55"/>
      <c r="F136" s="55"/>
      <c r="G136" s="55"/>
      <c r="H136" s="12"/>
    </row>
    <row r="137" spans="1:8" s="10" customFormat="1" x14ac:dyDescent="0.25">
      <c r="A137" s="12" t="s">
        <v>70</v>
      </c>
      <c r="B137" s="12"/>
      <c r="C137" s="55"/>
      <c r="D137" s="54">
        <f>SUM(C133:C136)</f>
        <v>21500</v>
      </c>
      <c r="E137" s="55"/>
      <c r="F137" s="63"/>
      <c r="G137" s="55"/>
      <c r="H137" s="12"/>
    </row>
    <row r="138" spans="1:8" s="18" customFormat="1" x14ac:dyDescent="0.25">
      <c r="A138" s="16" t="s">
        <v>56</v>
      </c>
      <c r="B138" s="16"/>
      <c r="C138" s="66"/>
      <c r="E138" s="70">
        <f>E125-D137</f>
        <v>136155.08000000007</v>
      </c>
      <c r="F138" s="70">
        <f>F125-F137</f>
        <v>124306</v>
      </c>
      <c r="G138" s="70">
        <f>G125</f>
        <v>0</v>
      </c>
      <c r="H138" s="17"/>
    </row>
    <row r="139" spans="1:8" s="10" customFormat="1" x14ac:dyDescent="0.25">
      <c r="A139" s="12"/>
      <c r="B139" s="12"/>
      <c r="C139" s="55"/>
      <c r="D139" s="54"/>
      <c r="E139" s="75"/>
      <c r="F139" s="71"/>
      <c r="G139" s="71"/>
      <c r="H139" s="12"/>
    </row>
    <row r="140" spans="1:8" s="46" customFormat="1" ht="22.5" customHeight="1" x14ac:dyDescent="0.25">
      <c r="A140" s="44" t="s">
        <v>19</v>
      </c>
      <c r="B140" s="44"/>
      <c r="C140" s="57"/>
      <c r="D140" s="57"/>
      <c r="E140" s="53"/>
      <c r="F140" s="53"/>
      <c r="G140" s="53"/>
    </row>
    <row r="141" spans="1:8" s="10" customFormat="1" ht="15" customHeight="1" x14ac:dyDescent="0.25">
      <c r="A141" s="12"/>
      <c r="B141" s="12"/>
      <c r="C141" s="55"/>
      <c r="D141" s="55"/>
      <c r="E141" s="56"/>
      <c r="F141" s="56"/>
      <c r="G141" s="56"/>
    </row>
    <row r="142" spans="1:8" s="2" customFormat="1" ht="46.5" customHeight="1" x14ac:dyDescent="0.25">
      <c r="A142" s="19" t="s">
        <v>48</v>
      </c>
      <c r="B142" s="19"/>
      <c r="C142" s="76"/>
      <c r="D142" s="76"/>
      <c r="E142" s="77"/>
      <c r="F142" s="77"/>
      <c r="G142" s="77"/>
      <c r="H142" s="7"/>
    </row>
    <row r="143" spans="1:8" x14ac:dyDescent="0.25">
      <c r="A143" s="24" t="s">
        <v>14</v>
      </c>
      <c r="B143" s="24"/>
      <c r="E143" s="64"/>
      <c r="F143" s="64"/>
      <c r="G143" s="64"/>
    </row>
    <row r="144" spans="1:8" x14ac:dyDescent="0.25">
      <c r="A144" s="39" t="s">
        <v>79</v>
      </c>
      <c r="B144" s="39"/>
      <c r="C144" s="98">
        <v>64968</v>
      </c>
      <c r="E144" s="64"/>
      <c r="F144" s="64"/>
      <c r="G144" s="64"/>
      <c r="H144" s="5"/>
    </row>
    <row r="145" spans="1:8" x14ac:dyDescent="0.25">
      <c r="A145" s="39" t="s">
        <v>80</v>
      </c>
      <c r="B145" s="39"/>
      <c r="C145" s="96">
        <v>5000</v>
      </c>
      <c r="E145" s="64"/>
      <c r="F145" s="64"/>
      <c r="G145" s="64"/>
      <c r="H145" s="25"/>
    </row>
    <row r="146" spans="1:8" s="9" customFormat="1" ht="30" x14ac:dyDescent="0.25">
      <c r="A146" s="12" t="s">
        <v>49</v>
      </c>
      <c r="B146" s="12"/>
      <c r="C146" s="54">
        <f>SUM(C144:C145)</f>
        <v>69968</v>
      </c>
      <c r="D146" s="54"/>
      <c r="E146" s="56"/>
      <c r="F146" s="56"/>
      <c r="G146" s="56"/>
    </row>
    <row r="147" spans="1:8" s="9" customFormat="1" x14ac:dyDescent="0.25">
      <c r="A147" s="12"/>
      <c r="B147" s="12"/>
      <c r="C147" s="54"/>
      <c r="D147" s="54"/>
      <c r="E147" s="56"/>
      <c r="F147" s="56"/>
      <c r="G147" s="56"/>
    </row>
    <row r="148" spans="1:8" x14ac:dyDescent="0.25">
      <c r="A148" s="24" t="s">
        <v>15</v>
      </c>
      <c r="B148" s="24"/>
      <c r="C148" s="100"/>
      <c r="E148" s="64"/>
      <c r="F148" s="64"/>
      <c r="G148" s="64"/>
    </row>
    <row r="149" spans="1:8" x14ac:dyDescent="0.25">
      <c r="A149" s="23" t="s">
        <v>85</v>
      </c>
      <c r="B149" s="23"/>
      <c r="C149" s="103"/>
      <c r="D149" s="50">
        <v>10000</v>
      </c>
      <c r="H149" s="25"/>
    </row>
    <row r="150" spans="1:8" ht="45" x14ac:dyDescent="0.25">
      <c r="A150" s="23" t="s">
        <v>103</v>
      </c>
      <c r="B150" s="23"/>
      <c r="C150" s="108"/>
      <c r="D150" s="50"/>
      <c r="H150" s="25"/>
    </row>
    <row r="151" spans="1:8" x14ac:dyDescent="0.25">
      <c r="A151" s="23"/>
      <c r="B151" s="23"/>
      <c r="C151" s="104"/>
    </row>
    <row r="152" spans="1:8" x14ac:dyDescent="0.25">
      <c r="A152" s="20" t="s">
        <v>75</v>
      </c>
      <c r="B152" s="20"/>
      <c r="C152" s="99"/>
    </row>
    <row r="153" spans="1:8" x14ac:dyDescent="0.25">
      <c r="A153" s="35" t="s">
        <v>36</v>
      </c>
      <c r="B153" s="35"/>
      <c r="C153" s="102"/>
      <c r="D153" s="63"/>
      <c r="E153" s="64"/>
      <c r="F153" s="64"/>
      <c r="G153" s="64"/>
      <c r="H153" s="11"/>
    </row>
    <row r="154" spans="1:8" s="10" customFormat="1" x14ac:dyDescent="0.25">
      <c r="A154" s="23"/>
      <c r="B154" s="23"/>
      <c r="C154" s="54"/>
      <c r="D154" s="54"/>
      <c r="E154" s="56"/>
      <c r="F154" s="56"/>
      <c r="G154" s="56"/>
      <c r="H154" s="11"/>
    </row>
    <row r="155" spans="1:8" x14ac:dyDescent="0.25">
      <c r="A155" s="12" t="s">
        <v>71</v>
      </c>
      <c r="B155" s="12"/>
      <c r="C155" s="101"/>
      <c r="D155" s="54">
        <f>C146+D149</f>
        <v>79968</v>
      </c>
      <c r="F155" s="64"/>
    </row>
    <row r="156" spans="1:8" s="16" customFormat="1" x14ac:dyDescent="0.25">
      <c r="A156" s="16" t="s">
        <v>56</v>
      </c>
      <c r="C156" s="67"/>
      <c r="E156" s="68">
        <f>E138-D155</f>
        <v>56187.080000000075</v>
      </c>
      <c r="F156" s="68">
        <f>F138-F155</f>
        <v>124306</v>
      </c>
      <c r="G156" s="68">
        <f>G138</f>
        <v>0</v>
      </c>
    </row>
    <row r="158" spans="1:8" x14ac:dyDescent="0.25">
      <c r="A158" s="24" t="s">
        <v>43</v>
      </c>
      <c r="B158" s="24"/>
    </row>
    <row r="159" spans="1:8" s="1" customFormat="1" x14ac:dyDescent="0.25">
      <c r="A159" s="5"/>
      <c r="B159" s="5"/>
      <c r="C159" s="42"/>
      <c r="D159" s="42"/>
      <c r="E159" s="64"/>
      <c r="F159" s="86"/>
      <c r="G159" s="86"/>
    </row>
    <row r="160" spans="1:8" s="10" customFormat="1" x14ac:dyDescent="0.25">
      <c r="A160" s="23"/>
      <c r="B160" s="23"/>
      <c r="C160" s="54"/>
      <c r="D160" s="54"/>
      <c r="E160" s="56"/>
      <c r="F160" s="56"/>
      <c r="G160" s="56"/>
      <c r="H160" s="12"/>
    </row>
    <row r="161" spans="1:7" s="18" customFormat="1" ht="29.25" customHeight="1" x14ac:dyDescent="0.25">
      <c r="A161" s="17" t="s">
        <v>51</v>
      </c>
      <c r="B161" s="17"/>
      <c r="C161" s="67"/>
      <c r="D161" s="67"/>
      <c r="E161" s="68">
        <f>E156</f>
        <v>56187.080000000075</v>
      </c>
      <c r="F161" s="68">
        <f>F156</f>
        <v>124306</v>
      </c>
      <c r="G161" s="68">
        <f>G156</f>
        <v>0</v>
      </c>
    </row>
    <row r="162" spans="1:7" s="10" customFormat="1" ht="29.25" customHeight="1" x14ac:dyDescent="0.25">
      <c r="A162" s="23"/>
      <c r="B162" s="23"/>
      <c r="C162" s="54"/>
      <c r="D162" s="54"/>
      <c r="E162" s="56"/>
      <c r="F162" s="56"/>
      <c r="G162" s="56"/>
    </row>
    <row r="163" spans="1:7" x14ac:dyDescent="0.25">
      <c r="A163" s="8" t="s">
        <v>74</v>
      </c>
    </row>
    <row r="164" spans="1:7" ht="19.5" customHeight="1" x14ac:dyDescent="0.25"/>
    <row r="165" spans="1:7" ht="30" x14ac:dyDescent="0.25">
      <c r="A165" s="24" t="s">
        <v>42</v>
      </c>
      <c r="B165" s="24"/>
    </row>
    <row r="166" spans="1:7" x14ac:dyDescent="0.25">
      <c r="A166" s="40" t="s">
        <v>39</v>
      </c>
      <c r="B166" s="40"/>
    </row>
    <row r="167" spans="1:7" x14ac:dyDescent="0.25">
      <c r="A167" s="37" t="s">
        <v>40</v>
      </c>
      <c r="B167" s="37"/>
    </row>
    <row r="168" spans="1:7" x14ac:dyDescent="0.25">
      <c r="A168" s="41" t="s">
        <v>41</v>
      </c>
      <c r="B168" s="41"/>
    </row>
  </sheetData>
  <pageMargins left="0.7" right="0.7" top="0.75" bottom="0.75" header="0.3" footer="0.3"/>
  <pageSetup scale="66" fitToHeight="0" orientation="landscape" r:id="rId1"/>
  <rowBreaks count="3" manualBreakCount="3">
    <brk id="22" max="16383" man="1"/>
    <brk id="53" max="16383" man="1"/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14" sqref="C14"/>
    </sheetView>
  </sheetViews>
  <sheetFormatPr defaultRowHeight="15" x14ac:dyDescent="0.25"/>
  <cols>
    <col min="1" max="1" width="40.85546875" customWidth="1"/>
    <col min="2" max="2" width="30.28515625" customWidth="1"/>
    <col min="3" max="3" width="17" customWidth="1"/>
  </cols>
  <sheetData>
    <row r="1" spans="1:7" x14ac:dyDescent="0.25">
      <c r="A1" s="124" t="s">
        <v>111</v>
      </c>
      <c r="B1" s="125"/>
      <c r="C1" s="125"/>
      <c r="D1" s="125"/>
      <c r="E1" s="125"/>
      <c r="F1" s="125"/>
      <c r="G1" s="125"/>
    </row>
    <row r="2" spans="1:7" x14ac:dyDescent="0.25">
      <c r="A2" s="116"/>
      <c r="B2" s="117"/>
      <c r="C2" s="117"/>
      <c r="D2" s="117"/>
      <c r="E2" s="117"/>
      <c r="F2" s="117"/>
      <c r="G2" s="117"/>
    </row>
    <row r="3" spans="1:7" ht="30" x14ac:dyDescent="0.25">
      <c r="A3" s="123" t="s">
        <v>112</v>
      </c>
      <c r="B3" s="118">
        <v>970536</v>
      </c>
      <c r="C3" s="117"/>
      <c r="D3" s="117"/>
      <c r="E3" s="117"/>
      <c r="F3" s="117"/>
      <c r="G3" s="117"/>
    </row>
    <row r="5" spans="1:7" x14ac:dyDescent="0.25">
      <c r="A5" s="119" t="s">
        <v>23</v>
      </c>
      <c r="B5" s="119" t="s">
        <v>113</v>
      </c>
      <c r="C5" s="119" t="s">
        <v>114</v>
      </c>
    </row>
    <row r="6" spans="1:7" x14ac:dyDescent="0.25">
      <c r="A6" t="s">
        <v>115</v>
      </c>
    </row>
    <row r="7" spans="1:7" x14ac:dyDescent="0.25">
      <c r="A7" t="s">
        <v>116</v>
      </c>
      <c r="B7" s="120">
        <v>32000</v>
      </c>
      <c r="C7" s="120"/>
    </row>
    <row r="8" spans="1:7" x14ac:dyDescent="0.25">
      <c r="A8" t="s">
        <v>83</v>
      </c>
      <c r="B8" s="120">
        <v>5000</v>
      </c>
      <c r="C8" s="120"/>
    </row>
    <row r="9" spans="1:7" x14ac:dyDescent="0.25">
      <c r="A9" t="s">
        <v>86</v>
      </c>
      <c r="B9" s="120">
        <v>5000</v>
      </c>
      <c r="C9" s="120"/>
    </row>
    <row r="10" spans="1:7" x14ac:dyDescent="0.25">
      <c r="A10" s="1" t="s">
        <v>84</v>
      </c>
      <c r="B10" s="121"/>
      <c r="C10" s="121">
        <v>42000</v>
      </c>
    </row>
    <row r="11" spans="1:7" x14ac:dyDescent="0.25">
      <c r="B11" s="120"/>
      <c r="C11" s="120"/>
    </row>
    <row r="12" spans="1:7" x14ac:dyDescent="0.25">
      <c r="A12" t="s">
        <v>117</v>
      </c>
      <c r="B12" s="120"/>
      <c r="C12" s="120">
        <v>6000</v>
      </c>
    </row>
    <row r="13" spans="1:7" x14ac:dyDescent="0.25">
      <c r="A13" t="s">
        <v>118</v>
      </c>
      <c r="B13" s="120"/>
      <c r="C13" s="120">
        <v>5000</v>
      </c>
    </row>
    <row r="14" spans="1:7" x14ac:dyDescent="0.25">
      <c r="A14" t="s">
        <v>119</v>
      </c>
      <c r="B14" s="120"/>
      <c r="C14" s="120">
        <v>56187</v>
      </c>
    </row>
    <row r="15" spans="1:7" x14ac:dyDescent="0.25">
      <c r="B15" s="120"/>
      <c r="C15" s="120"/>
    </row>
    <row r="16" spans="1:7" x14ac:dyDescent="0.25">
      <c r="A16" s="1" t="s">
        <v>120</v>
      </c>
      <c r="C16" s="122">
        <f>SUM(C10:C15)</f>
        <v>109187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LDDFY18</vt:lpstr>
      <vt:lpstr>FY18Funds</vt:lpstr>
      <vt:lpstr>LDDFY18!Print_Area</vt:lpstr>
      <vt:lpstr>LDDFY18!Print_Titles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Cook, Tracy</cp:lastModifiedBy>
  <cp:lastPrinted>2017-06-07T15:28:14Z</cp:lastPrinted>
  <dcterms:created xsi:type="dcterms:W3CDTF">2016-02-04T16:49:09Z</dcterms:created>
  <dcterms:modified xsi:type="dcterms:W3CDTF">2018-05-01T19:54:54Z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355f8e76a31341f690bd1f7b9552b79c</vt:lpwstr>
  </property>
</Properties>
</file>