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4\"/>
    </mc:Choice>
  </mc:AlternateContent>
  <bookViews>
    <workbookView xWindow="0" yWindow="0" windowWidth="19200" windowHeight="11460" activeTab="2"/>
  </bookViews>
  <sheets>
    <sheet name="CpC 10_100" sheetId="1" r:id="rId1"/>
    <sheet name="Erate Recommendations" sheetId="2" r:id="rId2"/>
    <sheet name="CpC -_25" sheetId="3" r:id="rId3"/>
  </sheets>
  <definedNames>
    <definedName name="_xlnm.Print_Area" localSheetId="2">'CpC -_25'!$A$1:$O$103</definedName>
    <definedName name="_xlnm.Print_Area" localSheetId="0">'CpC 10_100'!$A$1:$O$103</definedName>
    <definedName name="_xlnm.Print_Area" localSheetId="1">'Erate Recommendations'!$A$1:$O$102</definedName>
    <definedName name="_xlnm.Print_Titles" localSheetId="2">'CpC -_25'!$1:$3</definedName>
    <definedName name="_xlnm.Print_Titles" localSheetId="0">'CpC 10_100'!$1:$3</definedName>
    <definedName name="_xlnm.Print_Titles" localSheetId="1">'Erate Recommendations'!$1:$3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B89" i="2"/>
  <c r="B90" i="2"/>
  <c r="B93" i="2" s="1"/>
  <c r="B96" i="2" s="1"/>
  <c r="B98" i="2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K82" i="3" s="1"/>
  <c r="I83" i="3"/>
  <c r="I84" i="3"/>
  <c r="I85" i="3"/>
  <c r="I4" i="3"/>
  <c r="J87" i="3"/>
  <c r="N86" i="3"/>
  <c r="N87" i="3" s="1"/>
  <c r="J86" i="3"/>
  <c r="O85" i="3"/>
  <c r="H85" i="3"/>
  <c r="G85" i="3"/>
  <c r="F85" i="3"/>
  <c r="O84" i="3"/>
  <c r="F84" i="3"/>
  <c r="G84" i="3" s="1"/>
  <c r="H84" i="3" s="1"/>
  <c r="O83" i="3"/>
  <c r="H83" i="3"/>
  <c r="K83" i="3" s="1"/>
  <c r="G83" i="3"/>
  <c r="F83" i="3"/>
  <c r="O82" i="3"/>
  <c r="F82" i="3"/>
  <c r="G82" i="3" s="1"/>
  <c r="H82" i="3" s="1"/>
  <c r="O81" i="3"/>
  <c r="H81" i="3"/>
  <c r="K81" i="3" s="1"/>
  <c r="G81" i="3"/>
  <c r="F81" i="3"/>
  <c r="O80" i="3"/>
  <c r="F80" i="3"/>
  <c r="G80" i="3" s="1"/>
  <c r="H80" i="3" s="1"/>
  <c r="K80" i="3" s="1"/>
  <c r="O79" i="3"/>
  <c r="H79" i="3"/>
  <c r="K79" i="3" s="1"/>
  <c r="G79" i="3"/>
  <c r="F79" i="3"/>
  <c r="O78" i="3"/>
  <c r="F78" i="3"/>
  <c r="G78" i="3" s="1"/>
  <c r="H78" i="3" s="1"/>
  <c r="K78" i="3" s="1"/>
  <c r="O77" i="3"/>
  <c r="H77" i="3"/>
  <c r="K77" i="3" s="1"/>
  <c r="G77" i="3"/>
  <c r="F77" i="3"/>
  <c r="O76" i="3"/>
  <c r="F76" i="3"/>
  <c r="G76" i="3" s="1"/>
  <c r="H76" i="3" s="1"/>
  <c r="K76" i="3" s="1"/>
  <c r="O75" i="3"/>
  <c r="H75" i="3"/>
  <c r="K75" i="3" s="1"/>
  <c r="G75" i="3"/>
  <c r="F75" i="3"/>
  <c r="O74" i="3"/>
  <c r="F74" i="3"/>
  <c r="G74" i="3" s="1"/>
  <c r="H74" i="3" s="1"/>
  <c r="K74" i="3" s="1"/>
  <c r="O73" i="3"/>
  <c r="H73" i="3"/>
  <c r="K73" i="3" s="1"/>
  <c r="G73" i="3"/>
  <c r="F73" i="3"/>
  <c r="O72" i="3"/>
  <c r="F72" i="3"/>
  <c r="G72" i="3" s="1"/>
  <c r="H72" i="3" s="1"/>
  <c r="K72" i="3" s="1"/>
  <c r="O71" i="3"/>
  <c r="H71" i="3"/>
  <c r="K71" i="3" s="1"/>
  <c r="G71" i="3"/>
  <c r="F71" i="3"/>
  <c r="O70" i="3"/>
  <c r="F70" i="3"/>
  <c r="G70" i="3" s="1"/>
  <c r="H70" i="3" s="1"/>
  <c r="K70" i="3" s="1"/>
  <c r="O69" i="3"/>
  <c r="H69" i="3"/>
  <c r="K69" i="3" s="1"/>
  <c r="G69" i="3"/>
  <c r="F69" i="3"/>
  <c r="O68" i="3"/>
  <c r="F68" i="3"/>
  <c r="G68" i="3" s="1"/>
  <c r="H68" i="3" s="1"/>
  <c r="K68" i="3" s="1"/>
  <c r="O67" i="3"/>
  <c r="H67" i="3"/>
  <c r="K67" i="3" s="1"/>
  <c r="G67" i="3"/>
  <c r="F67" i="3"/>
  <c r="O66" i="3"/>
  <c r="F66" i="3"/>
  <c r="G66" i="3" s="1"/>
  <c r="H66" i="3" s="1"/>
  <c r="K66" i="3" s="1"/>
  <c r="O65" i="3"/>
  <c r="H65" i="3"/>
  <c r="K65" i="3" s="1"/>
  <c r="G65" i="3"/>
  <c r="F65" i="3"/>
  <c r="O64" i="3"/>
  <c r="F64" i="3"/>
  <c r="G64" i="3" s="1"/>
  <c r="H64" i="3" s="1"/>
  <c r="K64" i="3" s="1"/>
  <c r="O63" i="3"/>
  <c r="H63" i="3"/>
  <c r="K63" i="3" s="1"/>
  <c r="G63" i="3"/>
  <c r="F63" i="3"/>
  <c r="O62" i="3"/>
  <c r="F62" i="3"/>
  <c r="G62" i="3" s="1"/>
  <c r="H62" i="3" s="1"/>
  <c r="K62" i="3" s="1"/>
  <c r="O61" i="3"/>
  <c r="H61" i="3"/>
  <c r="K61" i="3" s="1"/>
  <c r="G61" i="3"/>
  <c r="F61" i="3"/>
  <c r="O60" i="3"/>
  <c r="F60" i="3"/>
  <c r="G60" i="3" s="1"/>
  <c r="H60" i="3" s="1"/>
  <c r="K60" i="3" s="1"/>
  <c r="O59" i="3"/>
  <c r="H59" i="3"/>
  <c r="K59" i="3" s="1"/>
  <c r="G59" i="3"/>
  <c r="F59" i="3"/>
  <c r="O58" i="3"/>
  <c r="F58" i="3"/>
  <c r="G58" i="3" s="1"/>
  <c r="H58" i="3" s="1"/>
  <c r="K58" i="3" s="1"/>
  <c r="O57" i="3"/>
  <c r="H57" i="3"/>
  <c r="K57" i="3" s="1"/>
  <c r="G57" i="3"/>
  <c r="F57" i="3"/>
  <c r="O56" i="3"/>
  <c r="F56" i="3"/>
  <c r="G56" i="3" s="1"/>
  <c r="H56" i="3" s="1"/>
  <c r="K56" i="3" s="1"/>
  <c r="O55" i="3"/>
  <c r="H55" i="3"/>
  <c r="K55" i="3" s="1"/>
  <c r="G55" i="3"/>
  <c r="F55" i="3"/>
  <c r="O54" i="3"/>
  <c r="F54" i="3"/>
  <c r="G54" i="3" s="1"/>
  <c r="H54" i="3" s="1"/>
  <c r="K54" i="3" s="1"/>
  <c r="O53" i="3"/>
  <c r="H53" i="3"/>
  <c r="K53" i="3" s="1"/>
  <c r="G53" i="3"/>
  <c r="F53" i="3"/>
  <c r="O52" i="3"/>
  <c r="F52" i="3"/>
  <c r="G52" i="3" s="1"/>
  <c r="H52" i="3" s="1"/>
  <c r="K52" i="3" s="1"/>
  <c r="O51" i="3"/>
  <c r="H51" i="3"/>
  <c r="K51" i="3" s="1"/>
  <c r="G51" i="3"/>
  <c r="F51" i="3"/>
  <c r="O50" i="3"/>
  <c r="F50" i="3"/>
  <c r="G50" i="3" s="1"/>
  <c r="H50" i="3" s="1"/>
  <c r="K50" i="3" s="1"/>
  <c r="O49" i="3"/>
  <c r="H49" i="3"/>
  <c r="K49" i="3" s="1"/>
  <c r="G49" i="3"/>
  <c r="F49" i="3"/>
  <c r="O48" i="3"/>
  <c r="F48" i="3"/>
  <c r="G48" i="3" s="1"/>
  <c r="H48" i="3" s="1"/>
  <c r="K48" i="3" s="1"/>
  <c r="O47" i="3"/>
  <c r="H47" i="3"/>
  <c r="K47" i="3" s="1"/>
  <c r="G47" i="3"/>
  <c r="F47" i="3"/>
  <c r="O46" i="3"/>
  <c r="F46" i="3"/>
  <c r="G46" i="3" s="1"/>
  <c r="H46" i="3" s="1"/>
  <c r="K46" i="3" s="1"/>
  <c r="O45" i="3"/>
  <c r="H45" i="3"/>
  <c r="K45" i="3" s="1"/>
  <c r="G45" i="3"/>
  <c r="F45" i="3"/>
  <c r="O44" i="3"/>
  <c r="F44" i="3"/>
  <c r="G44" i="3" s="1"/>
  <c r="H44" i="3" s="1"/>
  <c r="K44" i="3" s="1"/>
  <c r="O43" i="3"/>
  <c r="H43" i="3"/>
  <c r="K43" i="3" s="1"/>
  <c r="G43" i="3"/>
  <c r="F43" i="3"/>
  <c r="O42" i="3"/>
  <c r="F42" i="3"/>
  <c r="G42" i="3" s="1"/>
  <c r="H42" i="3" s="1"/>
  <c r="K42" i="3" s="1"/>
  <c r="O41" i="3"/>
  <c r="H41" i="3"/>
  <c r="K41" i="3" s="1"/>
  <c r="G41" i="3"/>
  <c r="F41" i="3"/>
  <c r="O40" i="3"/>
  <c r="F40" i="3"/>
  <c r="G40" i="3" s="1"/>
  <c r="H40" i="3" s="1"/>
  <c r="K40" i="3" s="1"/>
  <c r="O39" i="3"/>
  <c r="H39" i="3"/>
  <c r="K39" i="3" s="1"/>
  <c r="G39" i="3"/>
  <c r="F39" i="3"/>
  <c r="O38" i="3"/>
  <c r="F38" i="3"/>
  <c r="G38" i="3" s="1"/>
  <c r="H38" i="3" s="1"/>
  <c r="K38" i="3" s="1"/>
  <c r="O37" i="3"/>
  <c r="H37" i="3"/>
  <c r="K37" i="3" s="1"/>
  <c r="G37" i="3"/>
  <c r="F37" i="3"/>
  <c r="O36" i="3"/>
  <c r="F36" i="3"/>
  <c r="G36" i="3" s="1"/>
  <c r="H36" i="3" s="1"/>
  <c r="K36" i="3" s="1"/>
  <c r="O35" i="3"/>
  <c r="H35" i="3"/>
  <c r="K35" i="3" s="1"/>
  <c r="G35" i="3"/>
  <c r="F35" i="3"/>
  <c r="O34" i="3"/>
  <c r="F34" i="3"/>
  <c r="G34" i="3" s="1"/>
  <c r="H34" i="3" s="1"/>
  <c r="K34" i="3" s="1"/>
  <c r="O33" i="3"/>
  <c r="H33" i="3"/>
  <c r="K33" i="3" s="1"/>
  <c r="G33" i="3"/>
  <c r="F33" i="3"/>
  <c r="O32" i="3"/>
  <c r="F32" i="3"/>
  <c r="G32" i="3" s="1"/>
  <c r="H32" i="3" s="1"/>
  <c r="K32" i="3" s="1"/>
  <c r="O31" i="3"/>
  <c r="H31" i="3"/>
  <c r="K31" i="3" s="1"/>
  <c r="G31" i="3"/>
  <c r="F31" i="3"/>
  <c r="O30" i="3"/>
  <c r="F30" i="3"/>
  <c r="G30" i="3" s="1"/>
  <c r="H30" i="3" s="1"/>
  <c r="K30" i="3" s="1"/>
  <c r="O29" i="3"/>
  <c r="H29" i="3"/>
  <c r="K29" i="3" s="1"/>
  <c r="G29" i="3"/>
  <c r="F29" i="3"/>
  <c r="O28" i="3"/>
  <c r="F28" i="3"/>
  <c r="G28" i="3" s="1"/>
  <c r="H28" i="3" s="1"/>
  <c r="K28" i="3" s="1"/>
  <c r="O27" i="3"/>
  <c r="H27" i="3"/>
  <c r="K27" i="3" s="1"/>
  <c r="G27" i="3"/>
  <c r="F27" i="3"/>
  <c r="O26" i="3"/>
  <c r="F26" i="3"/>
  <c r="G26" i="3" s="1"/>
  <c r="H26" i="3" s="1"/>
  <c r="K26" i="3" s="1"/>
  <c r="O25" i="3"/>
  <c r="H25" i="3"/>
  <c r="K25" i="3" s="1"/>
  <c r="G25" i="3"/>
  <c r="F25" i="3"/>
  <c r="O24" i="3"/>
  <c r="F24" i="3"/>
  <c r="G24" i="3" s="1"/>
  <c r="H24" i="3" s="1"/>
  <c r="K24" i="3" s="1"/>
  <c r="O23" i="3"/>
  <c r="H23" i="3"/>
  <c r="K23" i="3" s="1"/>
  <c r="G23" i="3"/>
  <c r="F23" i="3"/>
  <c r="O22" i="3"/>
  <c r="G22" i="3"/>
  <c r="H22" i="3" s="1"/>
  <c r="K22" i="3" s="1"/>
  <c r="F22" i="3"/>
  <c r="O21" i="3"/>
  <c r="H21" i="3"/>
  <c r="K21" i="3" s="1"/>
  <c r="G21" i="3"/>
  <c r="F21" i="3"/>
  <c r="O20" i="3"/>
  <c r="G20" i="3"/>
  <c r="H20" i="3" s="1"/>
  <c r="K20" i="3" s="1"/>
  <c r="F20" i="3"/>
  <c r="O19" i="3"/>
  <c r="H19" i="3"/>
  <c r="K19" i="3" s="1"/>
  <c r="G19" i="3"/>
  <c r="F19" i="3"/>
  <c r="O18" i="3"/>
  <c r="F18" i="3"/>
  <c r="G18" i="3" s="1"/>
  <c r="H18" i="3" s="1"/>
  <c r="K18" i="3" s="1"/>
  <c r="O17" i="3"/>
  <c r="G17" i="3"/>
  <c r="H17" i="3" s="1"/>
  <c r="K17" i="3" s="1"/>
  <c r="F17" i="3"/>
  <c r="O16" i="3"/>
  <c r="G16" i="3"/>
  <c r="H16" i="3" s="1"/>
  <c r="K16" i="3" s="1"/>
  <c r="F16" i="3"/>
  <c r="O15" i="3"/>
  <c r="H15" i="3"/>
  <c r="K15" i="3" s="1"/>
  <c r="G15" i="3"/>
  <c r="F15" i="3"/>
  <c r="O14" i="3"/>
  <c r="F14" i="3"/>
  <c r="G14" i="3" s="1"/>
  <c r="H14" i="3" s="1"/>
  <c r="K14" i="3" s="1"/>
  <c r="O13" i="3"/>
  <c r="G13" i="3"/>
  <c r="H13" i="3" s="1"/>
  <c r="K13" i="3" s="1"/>
  <c r="F13" i="3"/>
  <c r="O12" i="3"/>
  <c r="G12" i="3"/>
  <c r="H12" i="3" s="1"/>
  <c r="K12" i="3" s="1"/>
  <c r="F12" i="3"/>
  <c r="O11" i="3"/>
  <c r="H11" i="3"/>
  <c r="K11" i="3" s="1"/>
  <c r="G11" i="3"/>
  <c r="F11" i="3"/>
  <c r="O10" i="3"/>
  <c r="F10" i="3"/>
  <c r="G10" i="3" s="1"/>
  <c r="H10" i="3" s="1"/>
  <c r="K10" i="3" s="1"/>
  <c r="O9" i="3"/>
  <c r="G9" i="3"/>
  <c r="H9" i="3" s="1"/>
  <c r="K9" i="3" s="1"/>
  <c r="F9" i="3"/>
  <c r="O8" i="3"/>
  <c r="G8" i="3"/>
  <c r="H8" i="3" s="1"/>
  <c r="K8" i="3" s="1"/>
  <c r="F8" i="3"/>
  <c r="O7" i="3"/>
  <c r="H7" i="3"/>
  <c r="K7" i="3" s="1"/>
  <c r="G7" i="3"/>
  <c r="F7" i="3"/>
  <c r="O6" i="3"/>
  <c r="F6" i="3"/>
  <c r="G6" i="3" s="1"/>
  <c r="H6" i="3" s="1"/>
  <c r="K6" i="3" s="1"/>
  <c r="O5" i="3"/>
  <c r="G5" i="3"/>
  <c r="H5" i="3" s="1"/>
  <c r="K5" i="3" s="1"/>
  <c r="F5" i="3"/>
  <c r="O4" i="3"/>
  <c r="G4" i="3"/>
  <c r="H4" i="3" s="1"/>
  <c r="H86" i="3" s="1"/>
  <c r="H87" i="3" s="1"/>
  <c r="F4" i="3"/>
  <c r="B88" i="2"/>
  <c r="I87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4" i="2"/>
  <c r="J87" i="2"/>
  <c r="N86" i="2"/>
  <c r="N87" i="2" s="1"/>
  <c r="J86" i="2"/>
  <c r="I86" i="2"/>
  <c r="O85" i="2"/>
  <c r="F85" i="2"/>
  <c r="G85" i="2" s="1"/>
  <c r="H85" i="2" s="1"/>
  <c r="O84" i="2"/>
  <c r="F84" i="2"/>
  <c r="G84" i="2" s="1"/>
  <c r="H84" i="2" s="1"/>
  <c r="O83" i="2"/>
  <c r="F83" i="2"/>
  <c r="G83" i="2" s="1"/>
  <c r="H83" i="2" s="1"/>
  <c r="O82" i="2"/>
  <c r="F82" i="2"/>
  <c r="G82" i="2" s="1"/>
  <c r="H82" i="2" s="1"/>
  <c r="O81" i="2"/>
  <c r="F81" i="2"/>
  <c r="G81" i="2" s="1"/>
  <c r="H81" i="2" s="1"/>
  <c r="O80" i="2"/>
  <c r="F80" i="2"/>
  <c r="G80" i="2" s="1"/>
  <c r="H80" i="2" s="1"/>
  <c r="O79" i="2"/>
  <c r="F79" i="2"/>
  <c r="G79" i="2" s="1"/>
  <c r="H79" i="2" s="1"/>
  <c r="O78" i="2"/>
  <c r="F78" i="2"/>
  <c r="G78" i="2" s="1"/>
  <c r="H78" i="2" s="1"/>
  <c r="O77" i="2"/>
  <c r="F77" i="2"/>
  <c r="G77" i="2" s="1"/>
  <c r="H77" i="2" s="1"/>
  <c r="O76" i="2"/>
  <c r="F76" i="2"/>
  <c r="G76" i="2" s="1"/>
  <c r="H76" i="2" s="1"/>
  <c r="O75" i="2"/>
  <c r="F75" i="2"/>
  <c r="G75" i="2" s="1"/>
  <c r="H75" i="2" s="1"/>
  <c r="O74" i="2"/>
  <c r="F74" i="2"/>
  <c r="G74" i="2" s="1"/>
  <c r="H74" i="2" s="1"/>
  <c r="O73" i="2"/>
  <c r="F73" i="2"/>
  <c r="G73" i="2" s="1"/>
  <c r="H73" i="2" s="1"/>
  <c r="O72" i="2"/>
  <c r="F72" i="2"/>
  <c r="G72" i="2" s="1"/>
  <c r="H72" i="2" s="1"/>
  <c r="O71" i="2"/>
  <c r="F71" i="2"/>
  <c r="G71" i="2" s="1"/>
  <c r="H71" i="2" s="1"/>
  <c r="O70" i="2"/>
  <c r="F70" i="2"/>
  <c r="G70" i="2" s="1"/>
  <c r="H70" i="2" s="1"/>
  <c r="O69" i="2"/>
  <c r="F69" i="2"/>
  <c r="G69" i="2" s="1"/>
  <c r="H69" i="2" s="1"/>
  <c r="O68" i="2"/>
  <c r="F68" i="2"/>
  <c r="G68" i="2" s="1"/>
  <c r="H68" i="2" s="1"/>
  <c r="O67" i="2"/>
  <c r="F67" i="2"/>
  <c r="G67" i="2" s="1"/>
  <c r="H67" i="2" s="1"/>
  <c r="O66" i="2"/>
  <c r="F66" i="2"/>
  <c r="G66" i="2" s="1"/>
  <c r="H66" i="2" s="1"/>
  <c r="O65" i="2"/>
  <c r="F65" i="2"/>
  <c r="G65" i="2" s="1"/>
  <c r="H65" i="2" s="1"/>
  <c r="O64" i="2"/>
  <c r="F64" i="2"/>
  <c r="G64" i="2" s="1"/>
  <c r="H64" i="2" s="1"/>
  <c r="O63" i="2"/>
  <c r="F63" i="2"/>
  <c r="G63" i="2" s="1"/>
  <c r="H63" i="2" s="1"/>
  <c r="O62" i="2"/>
  <c r="F62" i="2"/>
  <c r="G62" i="2" s="1"/>
  <c r="H62" i="2" s="1"/>
  <c r="O61" i="2"/>
  <c r="F61" i="2"/>
  <c r="G61" i="2" s="1"/>
  <c r="H61" i="2" s="1"/>
  <c r="O60" i="2"/>
  <c r="F60" i="2"/>
  <c r="G60" i="2" s="1"/>
  <c r="H60" i="2" s="1"/>
  <c r="O59" i="2"/>
  <c r="F59" i="2"/>
  <c r="G59" i="2" s="1"/>
  <c r="H59" i="2" s="1"/>
  <c r="O58" i="2"/>
  <c r="F58" i="2"/>
  <c r="G58" i="2" s="1"/>
  <c r="H58" i="2" s="1"/>
  <c r="O57" i="2"/>
  <c r="F57" i="2"/>
  <c r="G57" i="2" s="1"/>
  <c r="H57" i="2" s="1"/>
  <c r="O56" i="2"/>
  <c r="F56" i="2"/>
  <c r="G56" i="2" s="1"/>
  <c r="H56" i="2" s="1"/>
  <c r="O55" i="2"/>
  <c r="F55" i="2"/>
  <c r="G55" i="2" s="1"/>
  <c r="H55" i="2" s="1"/>
  <c r="O54" i="2"/>
  <c r="F54" i="2"/>
  <c r="G54" i="2" s="1"/>
  <c r="H54" i="2" s="1"/>
  <c r="O53" i="2"/>
  <c r="F53" i="2"/>
  <c r="G53" i="2" s="1"/>
  <c r="H53" i="2" s="1"/>
  <c r="O52" i="2"/>
  <c r="F52" i="2"/>
  <c r="G52" i="2" s="1"/>
  <c r="H52" i="2" s="1"/>
  <c r="O51" i="2"/>
  <c r="F51" i="2"/>
  <c r="G51" i="2" s="1"/>
  <c r="H51" i="2" s="1"/>
  <c r="O50" i="2"/>
  <c r="F50" i="2"/>
  <c r="G50" i="2" s="1"/>
  <c r="H50" i="2" s="1"/>
  <c r="O49" i="2"/>
  <c r="F49" i="2"/>
  <c r="G49" i="2" s="1"/>
  <c r="H49" i="2" s="1"/>
  <c r="O48" i="2"/>
  <c r="F48" i="2"/>
  <c r="G48" i="2" s="1"/>
  <c r="H48" i="2" s="1"/>
  <c r="O47" i="2"/>
  <c r="F47" i="2"/>
  <c r="G47" i="2" s="1"/>
  <c r="H47" i="2" s="1"/>
  <c r="O46" i="2"/>
  <c r="F46" i="2"/>
  <c r="G46" i="2" s="1"/>
  <c r="H46" i="2" s="1"/>
  <c r="O45" i="2"/>
  <c r="H45" i="2"/>
  <c r="F45" i="2"/>
  <c r="G45" i="2" s="1"/>
  <c r="O44" i="2"/>
  <c r="F44" i="2"/>
  <c r="G44" i="2" s="1"/>
  <c r="H44" i="2" s="1"/>
  <c r="O43" i="2"/>
  <c r="H43" i="2"/>
  <c r="F43" i="2"/>
  <c r="G43" i="2" s="1"/>
  <c r="O42" i="2"/>
  <c r="F42" i="2"/>
  <c r="G42" i="2" s="1"/>
  <c r="H42" i="2" s="1"/>
  <c r="O41" i="2"/>
  <c r="H41" i="2"/>
  <c r="F41" i="2"/>
  <c r="G41" i="2" s="1"/>
  <c r="O40" i="2"/>
  <c r="F40" i="2"/>
  <c r="G40" i="2" s="1"/>
  <c r="H40" i="2" s="1"/>
  <c r="O39" i="2"/>
  <c r="H39" i="2"/>
  <c r="F39" i="2"/>
  <c r="G39" i="2" s="1"/>
  <c r="O38" i="2"/>
  <c r="F38" i="2"/>
  <c r="G38" i="2" s="1"/>
  <c r="H38" i="2" s="1"/>
  <c r="O37" i="2"/>
  <c r="H37" i="2"/>
  <c r="F37" i="2"/>
  <c r="G37" i="2" s="1"/>
  <c r="O36" i="2"/>
  <c r="F36" i="2"/>
  <c r="G36" i="2" s="1"/>
  <c r="H36" i="2" s="1"/>
  <c r="O35" i="2"/>
  <c r="H35" i="2"/>
  <c r="F35" i="2"/>
  <c r="G35" i="2" s="1"/>
  <c r="O34" i="2"/>
  <c r="F34" i="2"/>
  <c r="G34" i="2" s="1"/>
  <c r="H34" i="2" s="1"/>
  <c r="O33" i="2"/>
  <c r="H33" i="2"/>
  <c r="F33" i="2"/>
  <c r="G33" i="2" s="1"/>
  <c r="O32" i="2"/>
  <c r="F32" i="2"/>
  <c r="G32" i="2" s="1"/>
  <c r="H32" i="2" s="1"/>
  <c r="O31" i="2"/>
  <c r="H31" i="2"/>
  <c r="F31" i="2"/>
  <c r="G31" i="2" s="1"/>
  <c r="O30" i="2"/>
  <c r="F30" i="2"/>
  <c r="G30" i="2" s="1"/>
  <c r="H30" i="2" s="1"/>
  <c r="O29" i="2"/>
  <c r="H29" i="2"/>
  <c r="F29" i="2"/>
  <c r="G29" i="2" s="1"/>
  <c r="O28" i="2"/>
  <c r="F28" i="2"/>
  <c r="G28" i="2" s="1"/>
  <c r="H28" i="2" s="1"/>
  <c r="O27" i="2"/>
  <c r="F27" i="2"/>
  <c r="G27" i="2" s="1"/>
  <c r="H27" i="2" s="1"/>
  <c r="O26" i="2"/>
  <c r="G26" i="2"/>
  <c r="H26" i="2" s="1"/>
  <c r="F26" i="2"/>
  <c r="O25" i="2"/>
  <c r="F25" i="2"/>
  <c r="G25" i="2" s="1"/>
  <c r="H25" i="2" s="1"/>
  <c r="O24" i="2"/>
  <c r="F24" i="2"/>
  <c r="G24" i="2" s="1"/>
  <c r="H24" i="2" s="1"/>
  <c r="O23" i="2"/>
  <c r="F23" i="2"/>
  <c r="G23" i="2" s="1"/>
  <c r="H23" i="2" s="1"/>
  <c r="O22" i="2"/>
  <c r="G22" i="2"/>
  <c r="H22" i="2" s="1"/>
  <c r="F22" i="2"/>
  <c r="O21" i="2"/>
  <c r="F21" i="2"/>
  <c r="G21" i="2" s="1"/>
  <c r="H21" i="2" s="1"/>
  <c r="O20" i="2"/>
  <c r="F20" i="2"/>
  <c r="G20" i="2" s="1"/>
  <c r="H20" i="2" s="1"/>
  <c r="O19" i="2"/>
  <c r="F19" i="2"/>
  <c r="G19" i="2" s="1"/>
  <c r="H19" i="2" s="1"/>
  <c r="O18" i="2"/>
  <c r="G18" i="2"/>
  <c r="H18" i="2" s="1"/>
  <c r="F18" i="2"/>
  <c r="O17" i="2"/>
  <c r="F17" i="2"/>
  <c r="G17" i="2" s="1"/>
  <c r="H17" i="2" s="1"/>
  <c r="O16" i="2"/>
  <c r="F16" i="2"/>
  <c r="G16" i="2" s="1"/>
  <c r="H16" i="2" s="1"/>
  <c r="O15" i="2"/>
  <c r="F15" i="2"/>
  <c r="G15" i="2" s="1"/>
  <c r="H15" i="2" s="1"/>
  <c r="O14" i="2"/>
  <c r="G14" i="2"/>
  <c r="H14" i="2" s="1"/>
  <c r="F14" i="2"/>
  <c r="O13" i="2"/>
  <c r="F13" i="2"/>
  <c r="G13" i="2" s="1"/>
  <c r="H13" i="2" s="1"/>
  <c r="O12" i="2"/>
  <c r="F12" i="2"/>
  <c r="G12" i="2" s="1"/>
  <c r="H12" i="2" s="1"/>
  <c r="O11" i="2"/>
  <c r="F11" i="2"/>
  <c r="G11" i="2" s="1"/>
  <c r="H11" i="2" s="1"/>
  <c r="O10" i="2"/>
  <c r="G10" i="2"/>
  <c r="H10" i="2" s="1"/>
  <c r="F10" i="2"/>
  <c r="O9" i="2"/>
  <c r="F9" i="2"/>
  <c r="G9" i="2" s="1"/>
  <c r="H9" i="2" s="1"/>
  <c r="O8" i="2"/>
  <c r="F8" i="2"/>
  <c r="G8" i="2" s="1"/>
  <c r="H8" i="2" s="1"/>
  <c r="O7" i="2"/>
  <c r="F7" i="2"/>
  <c r="G7" i="2" s="1"/>
  <c r="H7" i="2" s="1"/>
  <c r="O6" i="2"/>
  <c r="G6" i="2"/>
  <c r="H6" i="2" s="1"/>
  <c r="F6" i="2"/>
  <c r="O5" i="2"/>
  <c r="F5" i="2"/>
  <c r="G5" i="2" s="1"/>
  <c r="H5" i="2" s="1"/>
  <c r="O4" i="2"/>
  <c r="O86" i="2" s="1"/>
  <c r="O87" i="2" s="1"/>
  <c r="F4" i="2"/>
  <c r="G4" i="2" s="1"/>
  <c r="H4" i="2" s="1"/>
  <c r="K84" i="3" l="1"/>
  <c r="K85" i="3"/>
  <c r="O86" i="3"/>
  <c r="O87" i="3" s="1"/>
  <c r="H86" i="2"/>
  <c r="H87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4" i="1"/>
  <c r="N86" i="1"/>
  <c r="N87" i="1" s="1"/>
  <c r="I86" i="3" l="1"/>
  <c r="K4" i="3"/>
  <c r="K86" i="3" s="1"/>
  <c r="K86" i="2"/>
  <c r="O86" i="1"/>
  <c r="O87" i="1" s="1"/>
  <c r="J86" i="1"/>
  <c r="J87" i="1" s="1"/>
  <c r="G44" i="1"/>
  <c r="H44" i="1" s="1"/>
  <c r="I44" i="1" s="1"/>
  <c r="K44" i="1" s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I14" i="1" s="1"/>
  <c r="F15" i="1"/>
  <c r="H15" i="1" s="1"/>
  <c r="I15" i="1" s="1"/>
  <c r="K15" i="1" s="1"/>
  <c r="F16" i="1"/>
  <c r="G16" i="1" s="1"/>
  <c r="H16" i="1" s="1"/>
  <c r="I16" i="1" s="1"/>
  <c r="K16" i="1" s="1"/>
  <c r="F17" i="1"/>
  <c r="G17" i="1" s="1"/>
  <c r="H17" i="1" s="1"/>
  <c r="I17" i="1" s="1"/>
  <c r="K17" i="1" s="1"/>
  <c r="F18" i="1"/>
  <c r="G18" i="1" s="1"/>
  <c r="H18" i="1" s="1"/>
  <c r="I18" i="1" s="1"/>
  <c r="K18" i="1" s="1"/>
  <c r="F19" i="1"/>
  <c r="G19" i="1" s="1"/>
  <c r="H19" i="1" s="1"/>
  <c r="I19" i="1" s="1"/>
  <c r="K19" i="1" s="1"/>
  <c r="F20" i="1"/>
  <c r="G20" i="1" s="1"/>
  <c r="H20" i="1" s="1"/>
  <c r="I20" i="1" s="1"/>
  <c r="K20" i="1" s="1"/>
  <c r="F21" i="1"/>
  <c r="G21" i="1" s="1"/>
  <c r="H21" i="1" s="1"/>
  <c r="I21" i="1" s="1"/>
  <c r="K21" i="1" s="1"/>
  <c r="F22" i="1"/>
  <c r="G22" i="1" s="1"/>
  <c r="H22" i="1" s="1"/>
  <c r="I22" i="1" s="1"/>
  <c r="K22" i="1" s="1"/>
  <c r="F23" i="1"/>
  <c r="G23" i="1" s="1"/>
  <c r="H23" i="1" s="1"/>
  <c r="I23" i="1" s="1"/>
  <c r="K23" i="1" s="1"/>
  <c r="F24" i="1"/>
  <c r="G24" i="1" s="1"/>
  <c r="H24" i="1" s="1"/>
  <c r="I24" i="1" s="1"/>
  <c r="K24" i="1" s="1"/>
  <c r="F25" i="1"/>
  <c r="G25" i="1" s="1"/>
  <c r="H25" i="1" s="1"/>
  <c r="I25" i="1" s="1"/>
  <c r="K25" i="1" s="1"/>
  <c r="F26" i="1"/>
  <c r="G26" i="1" s="1"/>
  <c r="H26" i="1" s="1"/>
  <c r="I26" i="1" s="1"/>
  <c r="K26" i="1" s="1"/>
  <c r="F27" i="1"/>
  <c r="G27" i="1" s="1"/>
  <c r="H27" i="1" s="1"/>
  <c r="I27" i="1" s="1"/>
  <c r="K27" i="1" s="1"/>
  <c r="F28" i="1"/>
  <c r="G28" i="1" s="1"/>
  <c r="H28" i="1" s="1"/>
  <c r="I28" i="1" s="1"/>
  <c r="K28" i="1" s="1"/>
  <c r="F29" i="1"/>
  <c r="G29" i="1" s="1"/>
  <c r="H29" i="1" s="1"/>
  <c r="I29" i="1" s="1"/>
  <c r="K29" i="1" s="1"/>
  <c r="F30" i="1"/>
  <c r="G30" i="1" s="1"/>
  <c r="H30" i="1" s="1"/>
  <c r="I30" i="1" s="1"/>
  <c r="K30" i="1" s="1"/>
  <c r="F31" i="1"/>
  <c r="G31" i="1" s="1"/>
  <c r="H31" i="1" s="1"/>
  <c r="I31" i="1" s="1"/>
  <c r="K31" i="1" s="1"/>
  <c r="F32" i="1"/>
  <c r="G32" i="1" s="1"/>
  <c r="H32" i="1" s="1"/>
  <c r="I32" i="1" s="1"/>
  <c r="K32" i="1" s="1"/>
  <c r="F33" i="1"/>
  <c r="G33" i="1" s="1"/>
  <c r="H33" i="1" s="1"/>
  <c r="I33" i="1" s="1"/>
  <c r="K33" i="1" s="1"/>
  <c r="F34" i="1"/>
  <c r="G34" i="1" s="1"/>
  <c r="H34" i="1" s="1"/>
  <c r="I34" i="1" s="1"/>
  <c r="K34" i="1" s="1"/>
  <c r="F35" i="1"/>
  <c r="G35" i="1" s="1"/>
  <c r="H35" i="1" s="1"/>
  <c r="I35" i="1" s="1"/>
  <c r="K35" i="1" s="1"/>
  <c r="F36" i="1"/>
  <c r="G36" i="1" s="1"/>
  <c r="H36" i="1" s="1"/>
  <c r="I36" i="1" s="1"/>
  <c r="K36" i="1" s="1"/>
  <c r="F37" i="1"/>
  <c r="G37" i="1" s="1"/>
  <c r="H37" i="1" s="1"/>
  <c r="I37" i="1" s="1"/>
  <c r="K37" i="1" s="1"/>
  <c r="F38" i="1"/>
  <c r="G38" i="1" s="1"/>
  <c r="H38" i="1" s="1"/>
  <c r="I38" i="1" s="1"/>
  <c r="K38" i="1" s="1"/>
  <c r="F39" i="1"/>
  <c r="G39" i="1" s="1"/>
  <c r="H39" i="1" s="1"/>
  <c r="I39" i="1" s="1"/>
  <c r="K39" i="1" s="1"/>
  <c r="F40" i="1"/>
  <c r="G40" i="1" s="1"/>
  <c r="H40" i="1" s="1"/>
  <c r="I40" i="1" s="1"/>
  <c r="K40" i="1" s="1"/>
  <c r="F41" i="1"/>
  <c r="G41" i="1" s="1"/>
  <c r="H41" i="1" s="1"/>
  <c r="I41" i="1" s="1"/>
  <c r="K41" i="1" s="1"/>
  <c r="F42" i="1"/>
  <c r="G42" i="1" s="1"/>
  <c r="H42" i="1" s="1"/>
  <c r="I42" i="1" s="1"/>
  <c r="K42" i="1" s="1"/>
  <c r="F43" i="1"/>
  <c r="G43" i="1" s="1"/>
  <c r="H43" i="1" s="1"/>
  <c r="I43" i="1" s="1"/>
  <c r="K43" i="1" s="1"/>
  <c r="F44" i="1"/>
  <c r="F45" i="1"/>
  <c r="G45" i="1" s="1"/>
  <c r="H45" i="1" s="1"/>
  <c r="I45" i="1" s="1"/>
  <c r="K45" i="1" s="1"/>
  <c r="F46" i="1"/>
  <c r="G46" i="1" s="1"/>
  <c r="H46" i="1" s="1"/>
  <c r="I46" i="1" s="1"/>
  <c r="K46" i="1" s="1"/>
  <c r="F47" i="1"/>
  <c r="G47" i="1" s="1"/>
  <c r="H47" i="1" s="1"/>
  <c r="I47" i="1" s="1"/>
  <c r="K47" i="1" s="1"/>
  <c r="F48" i="1"/>
  <c r="G48" i="1" s="1"/>
  <c r="H48" i="1" s="1"/>
  <c r="I48" i="1" s="1"/>
  <c r="K48" i="1" s="1"/>
  <c r="F49" i="1"/>
  <c r="G49" i="1" s="1"/>
  <c r="H49" i="1" s="1"/>
  <c r="I49" i="1" s="1"/>
  <c r="K49" i="1" s="1"/>
  <c r="F50" i="1"/>
  <c r="G50" i="1" s="1"/>
  <c r="H50" i="1" s="1"/>
  <c r="I50" i="1" s="1"/>
  <c r="K50" i="1" s="1"/>
  <c r="F51" i="1"/>
  <c r="G51" i="1" s="1"/>
  <c r="H51" i="1" s="1"/>
  <c r="I51" i="1" s="1"/>
  <c r="K51" i="1" s="1"/>
  <c r="F52" i="1"/>
  <c r="G52" i="1" s="1"/>
  <c r="H52" i="1" s="1"/>
  <c r="I52" i="1" s="1"/>
  <c r="K52" i="1" s="1"/>
  <c r="F53" i="1"/>
  <c r="G53" i="1" s="1"/>
  <c r="H53" i="1" s="1"/>
  <c r="I53" i="1" s="1"/>
  <c r="K53" i="1" s="1"/>
  <c r="F54" i="1"/>
  <c r="G54" i="1" s="1"/>
  <c r="H54" i="1" s="1"/>
  <c r="I54" i="1" s="1"/>
  <c r="K54" i="1" s="1"/>
  <c r="F55" i="1"/>
  <c r="G55" i="1" s="1"/>
  <c r="H55" i="1" s="1"/>
  <c r="I55" i="1" s="1"/>
  <c r="K55" i="1" s="1"/>
  <c r="F56" i="1"/>
  <c r="G56" i="1" s="1"/>
  <c r="H56" i="1" s="1"/>
  <c r="I56" i="1" s="1"/>
  <c r="K56" i="1" s="1"/>
  <c r="F57" i="1"/>
  <c r="G57" i="1" s="1"/>
  <c r="H57" i="1" s="1"/>
  <c r="I57" i="1" s="1"/>
  <c r="K57" i="1" s="1"/>
  <c r="F58" i="1"/>
  <c r="G58" i="1" s="1"/>
  <c r="H58" i="1" s="1"/>
  <c r="I58" i="1" s="1"/>
  <c r="K58" i="1" s="1"/>
  <c r="F59" i="1"/>
  <c r="G59" i="1" s="1"/>
  <c r="H59" i="1" s="1"/>
  <c r="I59" i="1" s="1"/>
  <c r="K59" i="1" s="1"/>
  <c r="F60" i="1"/>
  <c r="G60" i="1" s="1"/>
  <c r="H60" i="1" s="1"/>
  <c r="I60" i="1" s="1"/>
  <c r="K60" i="1" s="1"/>
  <c r="F61" i="1"/>
  <c r="G61" i="1" s="1"/>
  <c r="H61" i="1" s="1"/>
  <c r="I61" i="1" s="1"/>
  <c r="K61" i="1" s="1"/>
  <c r="F62" i="1"/>
  <c r="G62" i="1" s="1"/>
  <c r="H62" i="1" s="1"/>
  <c r="I62" i="1" s="1"/>
  <c r="K62" i="1" s="1"/>
  <c r="F63" i="1"/>
  <c r="G63" i="1" s="1"/>
  <c r="H63" i="1" s="1"/>
  <c r="I63" i="1" s="1"/>
  <c r="K63" i="1" s="1"/>
  <c r="F64" i="1"/>
  <c r="G64" i="1" s="1"/>
  <c r="H64" i="1" s="1"/>
  <c r="I64" i="1" s="1"/>
  <c r="K64" i="1" s="1"/>
  <c r="F65" i="1"/>
  <c r="G65" i="1" s="1"/>
  <c r="H65" i="1" s="1"/>
  <c r="I65" i="1" s="1"/>
  <c r="K65" i="1" s="1"/>
  <c r="F66" i="1"/>
  <c r="G66" i="1" s="1"/>
  <c r="H66" i="1" s="1"/>
  <c r="I66" i="1" s="1"/>
  <c r="K66" i="1" s="1"/>
  <c r="F67" i="1"/>
  <c r="G67" i="1" s="1"/>
  <c r="H67" i="1" s="1"/>
  <c r="I67" i="1" s="1"/>
  <c r="K67" i="1" s="1"/>
  <c r="F68" i="1"/>
  <c r="G68" i="1" s="1"/>
  <c r="H68" i="1" s="1"/>
  <c r="I68" i="1" s="1"/>
  <c r="K68" i="1" s="1"/>
  <c r="F69" i="1"/>
  <c r="G69" i="1" s="1"/>
  <c r="H69" i="1" s="1"/>
  <c r="I69" i="1" s="1"/>
  <c r="K69" i="1" s="1"/>
  <c r="F70" i="1"/>
  <c r="G70" i="1" s="1"/>
  <c r="H70" i="1" s="1"/>
  <c r="I70" i="1" s="1"/>
  <c r="K70" i="1" s="1"/>
  <c r="F71" i="1"/>
  <c r="G71" i="1" s="1"/>
  <c r="H71" i="1" s="1"/>
  <c r="I71" i="1" s="1"/>
  <c r="K71" i="1" s="1"/>
  <c r="F72" i="1"/>
  <c r="G72" i="1" s="1"/>
  <c r="H72" i="1" s="1"/>
  <c r="I72" i="1" s="1"/>
  <c r="K72" i="1" s="1"/>
  <c r="F73" i="1"/>
  <c r="G73" i="1" s="1"/>
  <c r="H73" i="1" s="1"/>
  <c r="I73" i="1" s="1"/>
  <c r="K73" i="1" s="1"/>
  <c r="F74" i="1"/>
  <c r="G74" i="1" s="1"/>
  <c r="H74" i="1" s="1"/>
  <c r="I74" i="1" s="1"/>
  <c r="K74" i="1" s="1"/>
  <c r="F75" i="1"/>
  <c r="G75" i="1" s="1"/>
  <c r="H75" i="1" s="1"/>
  <c r="I75" i="1" s="1"/>
  <c r="K75" i="1" s="1"/>
  <c r="F76" i="1"/>
  <c r="G76" i="1" s="1"/>
  <c r="H76" i="1" s="1"/>
  <c r="I76" i="1" s="1"/>
  <c r="K76" i="1" s="1"/>
  <c r="F77" i="1"/>
  <c r="G77" i="1" s="1"/>
  <c r="H77" i="1" s="1"/>
  <c r="I77" i="1" s="1"/>
  <c r="K77" i="1" s="1"/>
  <c r="F78" i="1"/>
  <c r="G78" i="1" s="1"/>
  <c r="H78" i="1" s="1"/>
  <c r="I78" i="1" s="1"/>
  <c r="K78" i="1" s="1"/>
  <c r="F79" i="1"/>
  <c r="G79" i="1" s="1"/>
  <c r="H79" i="1" s="1"/>
  <c r="I79" i="1" s="1"/>
  <c r="K79" i="1" s="1"/>
  <c r="F80" i="1"/>
  <c r="G80" i="1" s="1"/>
  <c r="H80" i="1" s="1"/>
  <c r="I80" i="1" s="1"/>
  <c r="K80" i="1" s="1"/>
  <c r="F81" i="1"/>
  <c r="G81" i="1" s="1"/>
  <c r="H81" i="1" s="1"/>
  <c r="I81" i="1" s="1"/>
  <c r="K81" i="1" s="1"/>
  <c r="F82" i="1"/>
  <c r="G82" i="1" s="1"/>
  <c r="H82" i="1" s="1"/>
  <c r="I82" i="1" s="1"/>
  <c r="K82" i="1" s="1"/>
  <c r="F83" i="1"/>
  <c r="G83" i="1" s="1"/>
  <c r="H83" i="1" s="1"/>
  <c r="I83" i="1" s="1"/>
  <c r="K83" i="1" s="1"/>
  <c r="F84" i="1"/>
  <c r="G84" i="1" s="1"/>
  <c r="H84" i="1" s="1"/>
  <c r="I84" i="1" s="1"/>
  <c r="K84" i="1" s="1"/>
  <c r="F85" i="1"/>
  <c r="G85" i="1" s="1"/>
  <c r="H85" i="1" s="1"/>
  <c r="I85" i="1" s="1"/>
  <c r="K85" i="1" s="1"/>
  <c r="F4" i="1"/>
  <c r="G4" i="1" s="1"/>
  <c r="H4" i="1" s="1"/>
  <c r="B89" i="3" l="1"/>
  <c r="K87" i="3"/>
  <c r="I87" i="3"/>
  <c r="B88" i="3"/>
  <c r="K87" i="2"/>
  <c r="I10" i="1"/>
  <c r="K10" i="1" s="1"/>
  <c r="I4" i="1"/>
  <c r="K4" i="1" s="1"/>
  <c r="I6" i="1"/>
  <c r="K6" i="1" s="1"/>
  <c r="I13" i="1"/>
  <c r="K13" i="1" s="1"/>
  <c r="I9" i="1"/>
  <c r="K9" i="1" s="1"/>
  <c r="I5" i="1"/>
  <c r="K5" i="1" s="1"/>
  <c r="I8" i="1"/>
  <c r="K8" i="1" s="1"/>
  <c r="I12" i="1"/>
  <c r="K12" i="1" s="1"/>
  <c r="I11" i="1"/>
  <c r="K11" i="1" s="1"/>
  <c r="I7" i="1"/>
  <c r="K7" i="1" s="1"/>
  <c r="H86" i="1"/>
  <c r="H87" i="1" s="1"/>
  <c r="B90" i="3" l="1"/>
  <c r="I86" i="1"/>
  <c r="B88" i="1" s="1"/>
  <c r="B90" i="1" s="1"/>
  <c r="K14" i="1"/>
  <c r="K86" i="1" s="1"/>
  <c r="K87" i="1" s="1"/>
  <c r="B93" i="3" l="1"/>
  <c r="B96" i="3" s="1"/>
  <c r="B98" i="3" s="1"/>
  <c r="B93" i="1"/>
  <c r="B96" i="1" s="1"/>
  <c r="B98" i="1" s="1"/>
  <c r="I87" i="1"/>
  <c r="B89" i="1"/>
</calcChain>
</file>

<file path=xl/sharedStrings.xml><?xml version="1.0" encoding="utf-8"?>
<sst xmlns="http://schemas.openxmlformats.org/spreadsheetml/2006/main" count="564" uniqueCount="141">
  <si>
    <t>Library</t>
  </si>
  <si>
    <t>Internet Accessible PC's - Used by Staff</t>
  </si>
  <si>
    <t>Internet Accessible PC's - Used by the Public</t>
  </si>
  <si>
    <t>Wireless Sessions - Annually</t>
  </si>
  <si>
    <t>Hours Open in Typical Week - Main</t>
  </si>
  <si>
    <t>Petroleum County School-Community Library</t>
  </si>
  <si>
    <t>Billings Public Library</t>
  </si>
  <si>
    <t>Carnegie Public Library</t>
  </si>
  <si>
    <t>Bridger Public Library</t>
  </si>
  <si>
    <t>Stillwater County Library</t>
  </si>
  <si>
    <t>Big Horn County Public Library</t>
  </si>
  <si>
    <t>Harlowton Public Library</t>
  </si>
  <si>
    <t>Joliet Public Library</t>
  </si>
  <si>
    <t>Laurel Public Library</t>
  </si>
  <si>
    <t>Livingston-Park County Public Library</t>
  </si>
  <si>
    <t>Red Lodge Carnegie Library</t>
  </si>
  <si>
    <t>Roundup School-Community Library</t>
  </si>
  <si>
    <t>Roosevelt County Library</t>
  </si>
  <si>
    <t>George McCone Memorial County Library</t>
  </si>
  <si>
    <t>Glasgow City-County Library</t>
  </si>
  <si>
    <t>Sheridan County Library</t>
  </si>
  <si>
    <t>Daniels County Library</t>
  </si>
  <si>
    <t>Sidney-Richland County Library</t>
  </si>
  <si>
    <t>Miles City Public Library</t>
  </si>
  <si>
    <t>Fallon County Library</t>
  </si>
  <si>
    <t>Henry A Malley Memorial Library</t>
  </si>
  <si>
    <t>Ekalaka Public Library</t>
  </si>
  <si>
    <t>Rosebud County Library</t>
  </si>
  <si>
    <t>Glendive Public Library</t>
  </si>
  <si>
    <t>Garfield County Library</t>
  </si>
  <si>
    <t>Prairie County Library</t>
  </si>
  <si>
    <t>Wibaux Public Library</t>
  </si>
  <si>
    <t>Great Falls Public Library</t>
  </si>
  <si>
    <t>Belt Public Library</t>
  </si>
  <si>
    <t>Wedsworth Memorial Library</t>
  </si>
  <si>
    <t>Choteau/Teton Public Library</t>
  </si>
  <si>
    <t>Conrad Public Library</t>
  </si>
  <si>
    <t>Glacier County Library</t>
  </si>
  <si>
    <t>Denton Public Library</t>
  </si>
  <si>
    <t>Dutton/Teton Public Library</t>
  </si>
  <si>
    <t>Fairfield/Teton Public Library</t>
  </si>
  <si>
    <t>Chouteau County Library</t>
  </si>
  <si>
    <t>Lewistown Public Library</t>
  </si>
  <si>
    <t>Moore Memorial  Public Library</t>
  </si>
  <si>
    <t>Toole County Library</t>
  </si>
  <si>
    <t>Judith Basin County Free Library</t>
  </si>
  <si>
    <t>Valier Public Library</t>
  </si>
  <si>
    <t>Havre-Hill County Library</t>
  </si>
  <si>
    <t>Liberty County Library</t>
  </si>
  <si>
    <t>Blaine County Library</t>
  </si>
  <si>
    <t>Harlem Public Library</t>
  </si>
  <si>
    <t>Phillips County Library</t>
  </si>
  <si>
    <t>Lewis and Clark Library</t>
  </si>
  <si>
    <t>Boulder Community Library</t>
  </si>
  <si>
    <t>Broadwater School and Community Library</t>
  </si>
  <si>
    <t>Meagher County/City Library</t>
  </si>
  <si>
    <t>Butte-Silver Bow Public Library</t>
  </si>
  <si>
    <t>Hearst Free Library</t>
  </si>
  <si>
    <t>Belgrade Community Library</t>
  </si>
  <si>
    <t>Bozeman Public Library</t>
  </si>
  <si>
    <t>William K. Kohrs Memorial Library</t>
  </si>
  <si>
    <t>Dillon Public Library</t>
  </si>
  <si>
    <t>Madison Valley Public Library</t>
  </si>
  <si>
    <t>Manhattan Community School Library</t>
  </si>
  <si>
    <t>Sheridan Public Library</t>
  </si>
  <si>
    <t>Three Forks Community Library</t>
  </si>
  <si>
    <t>Twin Bridges Public Library</t>
  </si>
  <si>
    <t>Thompson-Hickman County Library</t>
  </si>
  <si>
    <t>West Yellowstone Public Library</t>
  </si>
  <si>
    <t>Missoula Public Library</t>
  </si>
  <si>
    <t>Darby Community Public Library</t>
  </si>
  <si>
    <t>Drummond School &amp; Community Library</t>
  </si>
  <si>
    <t>Bitterroot Public Library</t>
  </si>
  <si>
    <t>Preston Hot Springs Town-County Library</t>
  </si>
  <si>
    <t>Philipsburg Public Library</t>
  </si>
  <si>
    <t>Plains Public Library District</t>
  </si>
  <si>
    <t>North Lake County Public Library</t>
  </si>
  <si>
    <t>Ronan Library District</t>
  </si>
  <si>
    <t>St Ignatius School-Community Library</t>
  </si>
  <si>
    <t>North Valley Public Library</t>
  </si>
  <si>
    <t>Mineral County Public Library</t>
  </si>
  <si>
    <t>Thompson Falls Public Library</t>
  </si>
  <si>
    <t>ImagineIF Kalispell</t>
  </si>
  <si>
    <t>Lincoln County Public Libraries</t>
  </si>
  <si>
    <t>North Jefferson County Library District Clancy Library</t>
  </si>
  <si>
    <t>Dorothy Asbjornson Community Library</t>
  </si>
  <si>
    <t>Whitefish Community Library</t>
  </si>
  <si>
    <t>Internet Service Provider</t>
  </si>
  <si>
    <t>Monthly Costs for Internet Service</t>
  </si>
  <si>
    <t>Charter Spectrum</t>
  </si>
  <si>
    <t>3 Rivers</t>
  </si>
  <si>
    <t>CenturyLink</t>
  </si>
  <si>
    <t>Integra</t>
  </si>
  <si>
    <t>Donated thru Dec 2018</t>
  </si>
  <si>
    <t>Triangle Communications</t>
  </si>
  <si>
    <t>MERDI</t>
  </si>
  <si>
    <t>Nemont Telephone</t>
  </si>
  <si>
    <t>Blackfoot Telecommunications</t>
  </si>
  <si>
    <t>Softworx</t>
  </si>
  <si>
    <t>Mid-Rivers Communication</t>
  </si>
  <si>
    <t>$109.90 per mo./$54.95 per modem (this is for Cut Bank only)</t>
  </si>
  <si>
    <t>Range Telephone Cooperative</t>
  </si>
  <si>
    <t>Montana Internet Corporation</t>
  </si>
  <si>
    <t>Lewistown On-line</t>
  </si>
  <si>
    <t>Free</t>
  </si>
  <si>
    <t>Frontier/Interbell</t>
  </si>
  <si>
    <t>school pays</t>
  </si>
  <si>
    <t>Central Montana Communications</t>
  </si>
  <si>
    <t>Hot Springs Telephone Company</t>
  </si>
  <si>
    <t>600 (entire high school)</t>
  </si>
  <si>
    <t>Global Net</t>
  </si>
  <si>
    <t>Grizzly Internet</t>
  </si>
  <si>
    <t>Open hours/year</t>
  </si>
  <si>
    <t>Wireless sessions/hour</t>
  </si>
  <si>
    <t>Total Average Connections/hr</t>
  </si>
  <si>
    <t>Difference</t>
  </si>
  <si>
    <t xml:space="preserve">  Total</t>
  </si>
  <si>
    <t xml:space="preserve">Additional bandwidth needed (mbps) </t>
  </si>
  <si>
    <t>Patron Download Wireless (mbps)*</t>
  </si>
  <si>
    <t>* FY2015 figures except those in blue; blue updated from March 2016 survey</t>
  </si>
  <si>
    <t>Montana Public Library Broadband Data Analysis</t>
  </si>
  <si>
    <t>Based on FY 2015 Public Library Statistics</t>
  </si>
  <si>
    <t>Total paid</t>
  </si>
  <si>
    <t>Average paid</t>
  </si>
  <si>
    <t>Average</t>
  </si>
  <si>
    <t>Connections</t>
  </si>
  <si>
    <t>Minimum speed</t>
  </si>
  <si>
    <t>Current speed</t>
  </si>
  <si>
    <t>Monthly Costs/Mbps</t>
  </si>
  <si>
    <t>Minimum 10 mbps/device or 100 mbps floor</t>
  </si>
  <si>
    <t>Difference (State)</t>
  </si>
  <si>
    <t>Hardware refresh (internal connections funds?)</t>
  </si>
  <si>
    <t>Preliminary budget request</t>
  </si>
  <si>
    <t>Administration</t>
  </si>
  <si>
    <t>Total State request</t>
  </si>
  <si>
    <t>Total cost at $10/mbps (Annual)</t>
  </si>
  <si>
    <t>Erate discount (60% estimate)</t>
  </si>
  <si>
    <t>Erate recommendations</t>
  </si>
  <si>
    <t>Erate speeds</t>
  </si>
  <si>
    <t>Total funding required (State &amp; Fed)</t>
  </si>
  <si>
    <t>Minimum 5 mbps/device or 25 mbps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</si>
</sst>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5" fillId="2" borderId="1" xfId="2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horizontal="center" wrapText="1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right"/>
    </xf>
    <xf numFmtId="2" fontId="3" fillId="0" borderId="1" xfId="2" applyNumberFormat="1" applyFont="1" applyFill="1" applyBorder="1" applyAlignment="1">
      <alignment horizontal="right"/>
    </xf>
    <xf numFmtId="2" fontId="0" fillId="0" borderId="1" xfId="0" applyNumberFormat="1" applyBorder="1"/>
    <xf numFmtId="0" fontId="3" fillId="3" borderId="1" xfId="2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right" wrapText="1"/>
    </xf>
    <xf numFmtId="166" fontId="0" fillId="0" borderId="1" xfId="0" applyNumberFormat="1" applyBorder="1"/>
    <xf numFmtId="165" fontId="0" fillId="0" borderId="1" xfId="0" applyNumberFormat="1" applyBorder="1" applyAlignment="1">
      <alignment wrapText="1"/>
    </xf>
    <xf numFmtId="0" fontId="5" fillId="0" borderId="1" xfId="2" applyFont="1" applyFill="1" applyBorder="1" applyAlignment="1"/>
    <xf numFmtId="2" fontId="2" fillId="0" borderId="1" xfId="0" applyNumberFormat="1" applyFont="1" applyBorder="1"/>
    <xf numFmtId="164" fontId="5" fillId="0" borderId="1" xfId="2" applyNumberFormat="1" applyFont="1" applyFill="1" applyBorder="1" applyAlignment="1">
      <alignment horizontal="right"/>
    </xf>
    <xf numFmtId="165" fontId="2" fillId="0" borderId="1" xfId="0" applyNumberFormat="1" applyFont="1" applyBorder="1"/>
    <xf numFmtId="166" fontId="2" fillId="0" borderId="1" xfId="0" applyNumberFormat="1" applyFont="1" applyBorder="1"/>
    <xf numFmtId="2" fontId="2" fillId="0" borderId="1" xfId="0" applyNumberFormat="1" applyFont="1" applyFill="1" applyBorder="1"/>
    <xf numFmtId="2" fontId="5" fillId="0" borderId="1" xfId="2" applyNumberFormat="1" applyFont="1" applyFill="1" applyBorder="1" applyAlignment="1">
      <alignment horizontal="right"/>
    </xf>
    <xf numFmtId="1" fontId="2" fillId="0" borderId="1" xfId="0" applyNumberFormat="1" applyFont="1" applyBorder="1"/>
    <xf numFmtId="44" fontId="2" fillId="0" borderId="1" xfId="1" applyFont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8" fontId="2" fillId="0" borderId="1" xfId="0" applyNumberFormat="1" applyFont="1" applyBorder="1"/>
    <xf numFmtId="0" fontId="2" fillId="4" borderId="1" xfId="0" applyFont="1" applyFill="1" applyBorder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8.5703125" style="2" bestFit="1" customWidth="1"/>
    <col min="2" max="8" width="14.7109375" style="2" customWidth="1"/>
    <col min="9" max="9" width="15.7109375" style="2" bestFit="1" customWidth="1"/>
    <col min="10" max="11" width="14.7109375" style="2" customWidth="1"/>
    <col min="12" max="12" width="14.7109375" style="3" customWidth="1"/>
    <col min="13" max="13" width="31.7109375" style="2" bestFit="1" customWidth="1"/>
    <col min="14" max="14" width="14.7109375" style="3" customWidth="1"/>
    <col min="15" max="15" width="13.5703125" style="2" customWidth="1"/>
    <col min="16" max="16384" width="9.140625" style="2"/>
  </cols>
  <sheetData>
    <row r="1" spans="1:15" x14ac:dyDescent="0.25">
      <c r="A1" s="1" t="s">
        <v>120</v>
      </c>
    </row>
    <row r="2" spans="1:15" x14ac:dyDescent="0.25">
      <c r="A2" s="1" t="s">
        <v>121</v>
      </c>
    </row>
    <row r="3" spans="1:15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112</v>
      </c>
      <c r="G3" s="4" t="s">
        <v>113</v>
      </c>
      <c r="H3" s="4" t="s">
        <v>114</v>
      </c>
      <c r="I3" s="4" t="s">
        <v>129</v>
      </c>
      <c r="J3" s="4" t="s">
        <v>118</v>
      </c>
      <c r="K3" s="4" t="s">
        <v>115</v>
      </c>
      <c r="L3" s="5" t="s">
        <v>88</v>
      </c>
      <c r="M3" s="4" t="s">
        <v>87</v>
      </c>
      <c r="N3" s="5" t="s">
        <v>88</v>
      </c>
      <c r="O3" s="4" t="s">
        <v>128</v>
      </c>
    </row>
    <row r="4" spans="1:15" x14ac:dyDescent="0.25">
      <c r="A4" s="6" t="s">
        <v>58</v>
      </c>
      <c r="B4" s="7">
        <v>11</v>
      </c>
      <c r="C4" s="7">
        <v>13</v>
      </c>
      <c r="D4" s="7">
        <v>1251</v>
      </c>
      <c r="E4" s="7">
        <v>44</v>
      </c>
      <c r="F4" s="7">
        <f>E4*52</f>
        <v>2288</v>
      </c>
      <c r="G4" s="8">
        <f>D4/F4</f>
        <v>0.54676573426573427</v>
      </c>
      <c r="H4" s="9">
        <f>B4+C4+G4</f>
        <v>24.546765734265733</v>
      </c>
      <c r="I4" s="8">
        <f>IF((H4*10)&lt;100,100,H4*10)</f>
        <v>245.46765734265733</v>
      </c>
      <c r="J4" s="10">
        <v>60</v>
      </c>
      <c r="K4" s="11">
        <f t="shared" ref="K4:K35" si="0">I4-J4</f>
        <v>185.46765734265733</v>
      </c>
      <c r="L4" s="12">
        <v>32</v>
      </c>
      <c r="M4" s="2" t="s">
        <v>89</v>
      </c>
      <c r="N4" s="12">
        <v>32</v>
      </c>
      <c r="O4" s="13">
        <f>N4/J4</f>
        <v>0.53333333333333333</v>
      </c>
    </row>
    <row r="5" spans="1:15" x14ac:dyDescent="0.25">
      <c r="A5" s="6" t="s">
        <v>33</v>
      </c>
      <c r="B5" s="7">
        <v>1</v>
      </c>
      <c r="C5" s="7">
        <v>12</v>
      </c>
      <c r="D5" s="7">
        <v>0</v>
      </c>
      <c r="E5" s="7">
        <v>30</v>
      </c>
      <c r="F5" s="7">
        <f t="shared" ref="F5:F68" si="1">E5*52</f>
        <v>1560</v>
      </c>
      <c r="G5" s="8">
        <f t="shared" ref="G5:G68" si="2">D5/F5</f>
        <v>0</v>
      </c>
      <c r="H5" s="9">
        <f t="shared" ref="H5:H68" si="3">B5+C5+G5</f>
        <v>13</v>
      </c>
      <c r="I5" s="8">
        <f t="shared" ref="I5:I68" si="4">IF((H5*10)&lt;100,100,H5*10)</f>
        <v>130</v>
      </c>
      <c r="J5" s="7">
        <v>6</v>
      </c>
      <c r="K5" s="11">
        <f t="shared" si="0"/>
        <v>124</v>
      </c>
      <c r="L5" s="12">
        <v>87</v>
      </c>
      <c r="M5" s="2" t="s">
        <v>90</v>
      </c>
      <c r="N5" s="12">
        <v>87</v>
      </c>
      <c r="O5" s="13">
        <f t="shared" ref="O5:O68" si="5">N5/J5</f>
        <v>14.5</v>
      </c>
    </row>
    <row r="6" spans="1:15" x14ac:dyDescent="0.25">
      <c r="A6" s="6" t="s">
        <v>10</v>
      </c>
      <c r="B6" s="7">
        <v>11</v>
      </c>
      <c r="C6" s="7">
        <v>24</v>
      </c>
      <c r="D6" s="7">
        <v>1850</v>
      </c>
      <c r="E6" s="7">
        <v>50</v>
      </c>
      <c r="F6" s="7">
        <f t="shared" si="1"/>
        <v>2600</v>
      </c>
      <c r="G6" s="8">
        <f t="shared" si="2"/>
        <v>0.71153846153846156</v>
      </c>
      <c r="H6" s="9">
        <f t="shared" si="3"/>
        <v>35.71153846153846</v>
      </c>
      <c r="I6" s="8">
        <f t="shared" si="4"/>
        <v>357.11538461538458</v>
      </c>
      <c r="J6" s="7">
        <v>11.5</v>
      </c>
      <c r="K6" s="11">
        <f t="shared" si="0"/>
        <v>345.61538461538458</v>
      </c>
      <c r="L6" s="12">
        <v>125</v>
      </c>
      <c r="M6" s="2" t="s">
        <v>91</v>
      </c>
      <c r="N6" s="12">
        <v>125</v>
      </c>
      <c r="O6" s="13">
        <f t="shared" si="5"/>
        <v>10.869565217391305</v>
      </c>
    </row>
    <row r="7" spans="1:15" ht="30" x14ac:dyDescent="0.25">
      <c r="A7" s="6" t="s">
        <v>6</v>
      </c>
      <c r="B7" s="7">
        <v>64</v>
      </c>
      <c r="C7" s="7">
        <v>113</v>
      </c>
      <c r="D7" s="7">
        <v>23195</v>
      </c>
      <c r="E7" s="7">
        <v>63</v>
      </c>
      <c r="F7" s="7">
        <f t="shared" si="1"/>
        <v>3276</v>
      </c>
      <c r="G7" s="8">
        <f t="shared" si="2"/>
        <v>7.08028083028083</v>
      </c>
      <c r="H7" s="9">
        <f t="shared" si="3"/>
        <v>184.08028083028083</v>
      </c>
      <c r="I7" s="8">
        <f t="shared" si="4"/>
        <v>1840.8028083028082</v>
      </c>
      <c r="J7" s="7">
        <v>1000</v>
      </c>
      <c r="K7" s="11">
        <f t="shared" si="0"/>
        <v>840.80280830280822</v>
      </c>
      <c r="L7" s="14" t="s">
        <v>93</v>
      </c>
      <c r="M7" s="2" t="s">
        <v>92</v>
      </c>
      <c r="N7" s="14">
        <v>106.88</v>
      </c>
      <c r="O7" s="13">
        <f t="shared" si="5"/>
        <v>0.10687999999999999</v>
      </c>
    </row>
    <row r="8" spans="1:15" x14ac:dyDescent="0.25">
      <c r="A8" s="6" t="s">
        <v>72</v>
      </c>
      <c r="B8" s="7">
        <v>11</v>
      </c>
      <c r="C8" s="7">
        <v>19</v>
      </c>
      <c r="D8" s="7">
        <v>52925</v>
      </c>
      <c r="E8" s="7">
        <v>50</v>
      </c>
      <c r="F8" s="7">
        <f t="shared" si="1"/>
        <v>2600</v>
      </c>
      <c r="G8" s="8">
        <f t="shared" si="2"/>
        <v>20.35576923076923</v>
      </c>
      <c r="H8" s="9">
        <f t="shared" si="3"/>
        <v>50.355769230769226</v>
      </c>
      <c r="I8" s="8">
        <f t="shared" si="4"/>
        <v>503.55769230769226</v>
      </c>
      <c r="J8" s="7">
        <v>36</v>
      </c>
      <c r="K8" s="11">
        <f t="shared" si="0"/>
        <v>467.55769230769226</v>
      </c>
      <c r="L8" s="12">
        <v>85</v>
      </c>
      <c r="M8" s="2" t="s">
        <v>89</v>
      </c>
      <c r="N8" s="12">
        <v>85</v>
      </c>
      <c r="O8" s="13">
        <f t="shared" si="5"/>
        <v>2.3611111111111112</v>
      </c>
    </row>
    <row r="9" spans="1:15" x14ac:dyDescent="0.25">
      <c r="A9" s="6" t="s">
        <v>49</v>
      </c>
      <c r="B9" s="7">
        <v>2</v>
      </c>
      <c r="C9" s="7">
        <v>9</v>
      </c>
      <c r="D9" s="7">
        <v>0</v>
      </c>
      <c r="E9" s="7">
        <v>33</v>
      </c>
      <c r="F9" s="7">
        <f t="shared" si="1"/>
        <v>1716</v>
      </c>
      <c r="G9" s="8">
        <f t="shared" si="2"/>
        <v>0</v>
      </c>
      <c r="H9" s="9">
        <f t="shared" si="3"/>
        <v>11</v>
      </c>
      <c r="I9" s="8">
        <f t="shared" si="4"/>
        <v>110</v>
      </c>
      <c r="J9" s="7">
        <v>3</v>
      </c>
      <c r="K9" s="11">
        <f t="shared" si="0"/>
        <v>107</v>
      </c>
      <c r="L9" s="12">
        <v>22</v>
      </c>
      <c r="M9" s="2" t="s">
        <v>94</v>
      </c>
      <c r="N9" s="12">
        <v>22</v>
      </c>
      <c r="O9" s="13">
        <f t="shared" si="5"/>
        <v>7.333333333333333</v>
      </c>
    </row>
    <row r="10" spans="1:15" x14ac:dyDescent="0.25">
      <c r="A10" s="6" t="s">
        <v>53</v>
      </c>
      <c r="B10" s="7">
        <v>7</v>
      </c>
      <c r="C10" s="7">
        <v>25</v>
      </c>
      <c r="D10" s="7">
        <v>0</v>
      </c>
      <c r="E10" s="7">
        <v>42</v>
      </c>
      <c r="F10" s="7">
        <f t="shared" si="1"/>
        <v>2184</v>
      </c>
      <c r="G10" s="8">
        <f t="shared" si="2"/>
        <v>0</v>
      </c>
      <c r="H10" s="9">
        <f t="shared" si="3"/>
        <v>32</v>
      </c>
      <c r="I10" s="8">
        <f t="shared" si="4"/>
        <v>320</v>
      </c>
      <c r="J10" s="7">
        <v>17.5</v>
      </c>
      <c r="K10" s="11">
        <f t="shared" si="0"/>
        <v>302.5</v>
      </c>
      <c r="L10" s="12">
        <v>180</v>
      </c>
      <c r="M10" s="2" t="s">
        <v>89</v>
      </c>
      <c r="N10" s="12">
        <v>180</v>
      </c>
      <c r="O10" s="13">
        <f t="shared" si="5"/>
        <v>10.285714285714286</v>
      </c>
    </row>
    <row r="11" spans="1:15" x14ac:dyDescent="0.25">
      <c r="A11" s="6" t="s">
        <v>59</v>
      </c>
      <c r="B11" s="7">
        <v>34</v>
      </c>
      <c r="C11" s="7">
        <v>60</v>
      </c>
      <c r="D11" s="7">
        <v>0</v>
      </c>
      <c r="E11" s="7">
        <v>59</v>
      </c>
      <c r="F11" s="7">
        <f t="shared" si="1"/>
        <v>3068</v>
      </c>
      <c r="G11" s="8">
        <f t="shared" si="2"/>
        <v>0</v>
      </c>
      <c r="H11" s="9">
        <f t="shared" si="3"/>
        <v>94</v>
      </c>
      <c r="I11" s="8">
        <f t="shared" si="4"/>
        <v>940</v>
      </c>
      <c r="J11" s="10">
        <v>60</v>
      </c>
      <c r="K11" s="11">
        <f t="shared" si="0"/>
        <v>880</v>
      </c>
      <c r="L11" s="12">
        <v>75</v>
      </c>
      <c r="M11" s="2" t="s">
        <v>89</v>
      </c>
      <c r="N11" s="12">
        <v>75</v>
      </c>
      <c r="O11" s="13">
        <f t="shared" si="5"/>
        <v>1.25</v>
      </c>
    </row>
    <row r="12" spans="1:15" x14ac:dyDescent="0.25">
      <c r="A12" s="6" t="s">
        <v>8</v>
      </c>
      <c r="B12" s="7">
        <v>3</v>
      </c>
      <c r="C12" s="7">
        <v>7</v>
      </c>
      <c r="D12" s="7">
        <v>204</v>
      </c>
      <c r="E12" s="7">
        <v>26</v>
      </c>
      <c r="F12" s="7">
        <f t="shared" si="1"/>
        <v>1352</v>
      </c>
      <c r="G12" s="8">
        <f t="shared" si="2"/>
        <v>0.15088757396449703</v>
      </c>
      <c r="H12" s="9">
        <f t="shared" si="3"/>
        <v>10.150887573964496</v>
      </c>
      <c r="I12" s="8">
        <f t="shared" si="4"/>
        <v>101.50887573964496</v>
      </c>
      <c r="J12" s="7">
        <v>13</v>
      </c>
      <c r="K12" s="11">
        <f t="shared" si="0"/>
        <v>88.508875739644964</v>
      </c>
      <c r="L12" s="12">
        <v>115</v>
      </c>
      <c r="M12" s="2" t="s">
        <v>91</v>
      </c>
      <c r="N12" s="12">
        <v>115</v>
      </c>
      <c r="O12" s="13">
        <f t="shared" si="5"/>
        <v>8.8461538461538467</v>
      </c>
    </row>
    <row r="13" spans="1:15" x14ac:dyDescent="0.25">
      <c r="A13" s="6" t="s">
        <v>54</v>
      </c>
      <c r="B13" s="7">
        <v>20</v>
      </c>
      <c r="C13" s="7">
        <v>13</v>
      </c>
      <c r="D13" s="7">
        <v>0</v>
      </c>
      <c r="E13" s="7">
        <v>61</v>
      </c>
      <c r="F13" s="7">
        <f t="shared" si="1"/>
        <v>3172</v>
      </c>
      <c r="G13" s="8">
        <f t="shared" si="2"/>
        <v>0</v>
      </c>
      <c r="H13" s="9">
        <f t="shared" si="3"/>
        <v>33</v>
      </c>
      <c r="I13" s="8">
        <f t="shared" si="4"/>
        <v>330</v>
      </c>
      <c r="J13" s="7">
        <v>10</v>
      </c>
      <c r="K13" s="11">
        <f t="shared" si="0"/>
        <v>320</v>
      </c>
      <c r="L13" s="12">
        <v>1190</v>
      </c>
      <c r="M13" s="2" t="s">
        <v>91</v>
      </c>
      <c r="N13" s="12">
        <v>1190</v>
      </c>
      <c r="O13" s="13">
        <f t="shared" si="5"/>
        <v>119</v>
      </c>
    </row>
    <row r="14" spans="1:15" x14ac:dyDescent="0.25">
      <c r="A14" s="6" t="s">
        <v>56</v>
      </c>
      <c r="B14" s="7">
        <v>16</v>
      </c>
      <c r="C14" s="7">
        <v>37</v>
      </c>
      <c r="D14" s="7">
        <v>3366</v>
      </c>
      <c r="E14" s="7">
        <v>51</v>
      </c>
      <c r="F14" s="7">
        <f t="shared" si="1"/>
        <v>2652</v>
      </c>
      <c r="G14" s="8">
        <f t="shared" si="2"/>
        <v>1.2692307692307692</v>
      </c>
      <c r="H14" s="9">
        <f t="shared" si="3"/>
        <v>54.269230769230766</v>
      </c>
      <c r="I14" s="8">
        <f t="shared" si="4"/>
        <v>542.69230769230762</v>
      </c>
      <c r="J14" s="7">
        <v>15</v>
      </c>
      <c r="K14" s="11">
        <f t="shared" si="0"/>
        <v>527.69230769230762</v>
      </c>
      <c r="L14" s="12">
        <v>279</v>
      </c>
      <c r="M14" s="2" t="s">
        <v>95</v>
      </c>
      <c r="N14" s="12">
        <v>279</v>
      </c>
      <c r="O14" s="13">
        <f t="shared" si="5"/>
        <v>18.600000000000001</v>
      </c>
    </row>
    <row r="15" spans="1:15" x14ac:dyDescent="0.25">
      <c r="A15" s="6" t="s">
        <v>7</v>
      </c>
      <c r="B15" s="7">
        <v>4</v>
      </c>
      <c r="C15" s="7">
        <v>11</v>
      </c>
      <c r="D15" s="7">
        <v>0</v>
      </c>
      <c r="E15" s="7">
        <v>40</v>
      </c>
      <c r="F15" s="7">
        <f t="shared" si="1"/>
        <v>2080</v>
      </c>
      <c r="G15" s="8">
        <f t="shared" si="2"/>
        <v>0</v>
      </c>
      <c r="H15" s="9">
        <f t="shared" si="3"/>
        <v>15</v>
      </c>
      <c r="I15" s="8">
        <f t="shared" si="4"/>
        <v>150</v>
      </c>
      <c r="J15" s="7">
        <v>24</v>
      </c>
      <c r="K15" s="11">
        <f t="shared" si="0"/>
        <v>126</v>
      </c>
      <c r="L15" s="12">
        <v>79</v>
      </c>
      <c r="M15" s="2" t="s">
        <v>94</v>
      </c>
      <c r="N15" s="12">
        <v>79</v>
      </c>
      <c r="O15" s="13">
        <f t="shared" si="5"/>
        <v>3.2916666666666665</v>
      </c>
    </row>
    <row r="16" spans="1:15" x14ac:dyDescent="0.25">
      <c r="A16" s="6" t="s">
        <v>35</v>
      </c>
      <c r="B16" s="7">
        <v>2</v>
      </c>
      <c r="C16" s="7">
        <v>16</v>
      </c>
      <c r="D16" s="7">
        <v>0</v>
      </c>
      <c r="E16" s="7">
        <v>40</v>
      </c>
      <c r="F16" s="7">
        <f t="shared" si="1"/>
        <v>2080</v>
      </c>
      <c r="G16" s="8">
        <f t="shared" si="2"/>
        <v>0</v>
      </c>
      <c r="H16" s="9">
        <f t="shared" si="3"/>
        <v>18</v>
      </c>
      <c r="I16" s="8">
        <f t="shared" si="4"/>
        <v>180</v>
      </c>
      <c r="J16" s="7">
        <v>15</v>
      </c>
      <c r="K16" s="11">
        <f t="shared" si="0"/>
        <v>165</v>
      </c>
      <c r="L16" s="12">
        <v>100</v>
      </c>
      <c r="M16" s="2" t="s">
        <v>90</v>
      </c>
      <c r="N16" s="12">
        <v>100</v>
      </c>
      <c r="O16" s="13">
        <f t="shared" si="5"/>
        <v>6.666666666666667</v>
      </c>
    </row>
    <row r="17" spans="1:15" x14ac:dyDescent="0.25">
      <c r="A17" s="6" t="s">
        <v>41</v>
      </c>
      <c r="B17" s="7">
        <v>6</v>
      </c>
      <c r="C17" s="7">
        <v>15</v>
      </c>
      <c r="D17" s="7">
        <v>1357</v>
      </c>
      <c r="E17" s="7">
        <v>49</v>
      </c>
      <c r="F17" s="7">
        <f t="shared" si="1"/>
        <v>2548</v>
      </c>
      <c r="G17" s="8">
        <f t="shared" si="2"/>
        <v>0.53257456828885397</v>
      </c>
      <c r="H17" s="9">
        <f t="shared" si="3"/>
        <v>21.532574568288855</v>
      </c>
      <c r="I17" s="8">
        <f t="shared" si="4"/>
        <v>215.32574568288854</v>
      </c>
      <c r="J17" s="7">
        <v>27</v>
      </c>
      <c r="K17" s="11">
        <f t="shared" si="0"/>
        <v>188.32574568288854</v>
      </c>
      <c r="L17" s="12">
        <v>100</v>
      </c>
      <c r="M17" s="2" t="s">
        <v>94</v>
      </c>
      <c r="N17" s="12">
        <v>100</v>
      </c>
      <c r="O17" s="13">
        <f t="shared" si="5"/>
        <v>3.7037037037037037</v>
      </c>
    </row>
    <row r="18" spans="1:15" x14ac:dyDescent="0.25">
      <c r="A18" s="6" t="s">
        <v>36</v>
      </c>
      <c r="B18" s="7">
        <v>4</v>
      </c>
      <c r="C18" s="7">
        <v>12</v>
      </c>
      <c r="D18" s="7">
        <v>0</v>
      </c>
      <c r="E18" s="7">
        <v>38</v>
      </c>
      <c r="F18" s="7">
        <f t="shared" si="1"/>
        <v>1976</v>
      </c>
      <c r="G18" s="8">
        <f t="shared" si="2"/>
        <v>0</v>
      </c>
      <c r="H18" s="9">
        <f t="shared" si="3"/>
        <v>16</v>
      </c>
      <c r="I18" s="8">
        <f t="shared" si="4"/>
        <v>160</v>
      </c>
      <c r="J18" s="7">
        <v>14.5</v>
      </c>
      <c r="K18" s="11">
        <f t="shared" si="0"/>
        <v>145.5</v>
      </c>
      <c r="L18" s="14"/>
      <c r="N18" s="14">
        <v>106.88</v>
      </c>
      <c r="O18" s="13">
        <f t="shared" si="5"/>
        <v>7.3710344827586205</v>
      </c>
    </row>
    <row r="19" spans="1:15" x14ac:dyDescent="0.25">
      <c r="A19" s="6" t="s">
        <v>21</v>
      </c>
      <c r="B19" s="7">
        <v>2</v>
      </c>
      <c r="C19" s="7">
        <v>4</v>
      </c>
      <c r="D19" s="7">
        <v>0</v>
      </c>
      <c r="E19" s="7">
        <v>43</v>
      </c>
      <c r="F19" s="7">
        <f t="shared" si="1"/>
        <v>2236</v>
      </c>
      <c r="G19" s="8">
        <f t="shared" si="2"/>
        <v>0</v>
      </c>
      <c r="H19" s="9">
        <f t="shared" si="3"/>
        <v>6</v>
      </c>
      <c r="I19" s="8">
        <f t="shared" si="4"/>
        <v>100</v>
      </c>
      <c r="J19" s="7">
        <v>2</v>
      </c>
      <c r="K19" s="11">
        <f t="shared" si="0"/>
        <v>98</v>
      </c>
      <c r="L19" s="12">
        <v>52</v>
      </c>
      <c r="M19" s="2" t="s">
        <v>96</v>
      </c>
      <c r="N19" s="12">
        <v>52</v>
      </c>
      <c r="O19" s="13">
        <f t="shared" si="5"/>
        <v>26</v>
      </c>
    </row>
    <row r="20" spans="1:15" x14ac:dyDescent="0.25">
      <c r="A20" s="6" t="s">
        <v>70</v>
      </c>
      <c r="B20" s="7">
        <v>4</v>
      </c>
      <c r="C20" s="7">
        <v>15</v>
      </c>
      <c r="D20" s="7">
        <v>1425</v>
      </c>
      <c r="E20" s="7">
        <v>33</v>
      </c>
      <c r="F20" s="7">
        <f t="shared" si="1"/>
        <v>1716</v>
      </c>
      <c r="G20" s="8">
        <f t="shared" si="2"/>
        <v>0.83041958041958042</v>
      </c>
      <c r="H20" s="9">
        <f t="shared" si="3"/>
        <v>19.83041958041958</v>
      </c>
      <c r="I20" s="8">
        <f t="shared" si="4"/>
        <v>198.30419580419579</v>
      </c>
      <c r="J20" s="7">
        <v>7</v>
      </c>
      <c r="K20" s="11">
        <f t="shared" si="0"/>
        <v>191.30419580419579</v>
      </c>
      <c r="L20" s="12">
        <v>215</v>
      </c>
      <c r="M20" s="2" t="s">
        <v>91</v>
      </c>
      <c r="N20" s="12">
        <v>215</v>
      </c>
      <c r="O20" s="13">
        <f t="shared" si="5"/>
        <v>30.714285714285715</v>
      </c>
    </row>
    <row r="21" spans="1:15" x14ac:dyDescent="0.25">
      <c r="A21" s="6" t="s">
        <v>38</v>
      </c>
      <c r="B21" s="7">
        <v>2</v>
      </c>
      <c r="C21" s="7">
        <v>2</v>
      </c>
      <c r="D21" s="7">
        <v>0</v>
      </c>
      <c r="E21" s="7">
        <v>40</v>
      </c>
      <c r="F21" s="7">
        <f t="shared" si="1"/>
        <v>2080</v>
      </c>
      <c r="G21" s="8">
        <f t="shared" si="2"/>
        <v>0</v>
      </c>
      <c r="H21" s="9">
        <f t="shared" si="3"/>
        <v>4</v>
      </c>
      <c r="I21" s="8">
        <f t="shared" si="4"/>
        <v>100</v>
      </c>
      <c r="J21" s="7">
        <v>30</v>
      </c>
      <c r="K21" s="11">
        <f t="shared" si="0"/>
        <v>70</v>
      </c>
      <c r="L21" s="14"/>
      <c r="N21" s="14">
        <v>106.88</v>
      </c>
      <c r="O21" s="13">
        <f t="shared" si="5"/>
        <v>3.5626666666666664</v>
      </c>
    </row>
    <row r="22" spans="1:15" x14ac:dyDescent="0.25">
      <c r="A22" s="6" t="s">
        <v>61</v>
      </c>
      <c r="B22" s="7">
        <v>3</v>
      </c>
      <c r="C22" s="7">
        <v>8</v>
      </c>
      <c r="D22" s="7">
        <v>2408</v>
      </c>
      <c r="E22" s="7">
        <v>40</v>
      </c>
      <c r="F22" s="7">
        <f t="shared" si="1"/>
        <v>2080</v>
      </c>
      <c r="G22" s="8">
        <f t="shared" si="2"/>
        <v>1.1576923076923078</v>
      </c>
      <c r="H22" s="9">
        <f t="shared" si="3"/>
        <v>12.157692307692308</v>
      </c>
      <c r="I22" s="8">
        <f t="shared" si="4"/>
        <v>121.57692307692308</v>
      </c>
      <c r="J22" s="7">
        <v>5.5</v>
      </c>
      <c r="K22" s="11">
        <f t="shared" si="0"/>
        <v>116.07692307692308</v>
      </c>
      <c r="L22" s="14"/>
      <c r="N22" s="14">
        <v>106.88</v>
      </c>
      <c r="O22" s="13">
        <f t="shared" si="5"/>
        <v>19.432727272727274</v>
      </c>
    </row>
    <row r="23" spans="1:15" x14ac:dyDescent="0.25">
      <c r="A23" s="6" t="s">
        <v>85</v>
      </c>
      <c r="B23" s="7">
        <v>1</v>
      </c>
      <c r="C23" s="7">
        <v>2</v>
      </c>
      <c r="D23" s="7">
        <v>0</v>
      </c>
      <c r="E23" s="7">
        <v>15</v>
      </c>
      <c r="F23" s="7">
        <f t="shared" si="1"/>
        <v>780</v>
      </c>
      <c r="G23" s="8">
        <f t="shared" si="2"/>
        <v>0</v>
      </c>
      <c r="H23" s="9">
        <f t="shared" si="3"/>
        <v>3</v>
      </c>
      <c r="I23" s="8">
        <f t="shared" si="4"/>
        <v>100</v>
      </c>
      <c r="J23" s="7">
        <v>30</v>
      </c>
      <c r="K23" s="11">
        <f t="shared" si="0"/>
        <v>70</v>
      </c>
      <c r="L23" s="14"/>
      <c r="N23" s="14">
        <v>106.88</v>
      </c>
      <c r="O23" s="13">
        <f t="shared" si="5"/>
        <v>3.5626666666666664</v>
      </c>
    </row>
    <row r="24" spans="1:15" x14ac:dyDescent="0.25">
      <c r="A24" s="6" t="s">
        <v>71</v>
      </c>
      <c r="B24" s="7">
        <v>3</v>
      </c>
      <c r="C24" s="7">
        <v>10</v>
      </c>
      <c r="D24" s="7">
        <v>260</v>
      </c>
      <c r="E24" s="7">
        <v>26</v>
      </c>
      <c r="F24" s="7">
        <f t="shared" si="1"/>
        <v>1352</v>
      </c>
      <c r="G24" s="8">
        <f t="shared" si="2"/>
        <v>0.19230769230769232</v>
      </c>
      <c r="H24" s="9">
        <f t="shared" si="3"/>
        <v>13.192307692307692</v>
      </c>
      <c r="I24" s="8">
        <f t="shared" si="4"/>
        <v>131.92307692307691</v>
      </c>
      <c r="J24" s="7">
        <v>20</v>
      </c>
      <c r="K24" s="11">
        <f t="shared" si="0"/>
        <v>111.92307692307691</v>
      </c>
      <c r="L24" s="14"/>
      <c r="M24" s="2" t="s">
        <v>97</v>
      </c>
      <c r="N24" s="14">
        <v>106.88</v>
      </c>
      <c r="O24" s="13">
        <f t="shared" si="5"/>
        <v>5.3439999999999994</v>
      </c>
    </row>
    <row r="25" spans="1:15" x14ac:dyDescent="0.25">
      <c r="A25" s="6" t="s">
        <v>39</v>
      </c>
      <c r="B25" s="7">
        <v>1</v>
      </c>
      <c r="C25" s="7">
        <v>5</v>
      </c>
      <c r="D25" s="7">
        <v>1700</v>
      </c>
      <c r="E25" s="7">
        <v>29</v>
      </c>
      <c r="F25" s="7">
        <f t="shared" si="1"/>
        <v>1508</v>
      </c>
      <c r="G25" s="8">
        <f t="shared" si="2"/>
        <v>1.1273209549071619</v>
      </c>
      <c r="H25" s="9">
        <f t="shared" si="3"/>
        <v>7.1273209549071623</v>
      </c>
      <c r="I25" s="8">
        <f t="shared" si="4"/>
        <v>100</v>
      </c>
      <c r="J25" s="7">
        <v>1</v>
      </c>
      <c r="K25" s="11">
        <f t="shared" si="0"/>
        <v>99</v>
      </c>
      <c r="L25" s="12">
        <v>55</v>
      </c>
      <c r="M25" s="2" t="s">
        <v>98</v>
      </c>
      <c r="N25" s="12">
        <v>55</v>
      </c>
      <c r="O25" s="13">
        <f t="shared" si="5"/>
        <v>55</v>
      </c>
    </row>
    <row r="26" spans="1:15" x14ac:dyDescent="0.25">
      <c r="A26" s="6" t="s">
        <v>26</v>
      </c>
      <c r="B26" s="7">
        <v>1</v>
      </c>
      <c r="C26" s="7">
        <v>4</v>
      </c>
      <c r="D26" s="7">
        <v>0</v>
      </c>
      <c r="E26" s="7">
        <v>30</v>
      </c>
      <c r="F26" s="7">
        <f t="shared" si="1"/>
        <v>1560</v>
      </c>
      <c r="G26" s="8">
        <f t="shared" si="2"/>
        <v>0</v>
      </c>
      <c r="H26" s="9">
        <f t="shared" si="3"/>
        <v>5</v>
      </c>
      <c r="I26" s="8">
        <f t="shared" si="4"/>
        <v>100</v>
      </c>
      <c r="J26" s="7">
        <v>8</v>
      </c>
      <c r="K26" s="11">
        <f t="shared" si="0"/>
        <v>92</v>
      </c>
      <c r="L26" s="12">
        <v>27</v>
      </c>
      <c r="M26" s="2" t="s">
        <v>99</v>
      </c>
      <c r="N26" s="12">
        <v>27</v>
      </c>
      <c r="O26" s="13">
        <f t="shared" si="5"/>
        <v>3.375</v>
      </c>
    </row>
    <row r="27" spans="1:15" x14ac:dyDescent="0.25">
      <c r="A27" s="6" t="s">
        <v>40</v>
      </c>
      <c r="B27" s="7">
        <v>2</v>
      </c>
      <c r="C27" s="7">
        <v>8</v>
      </c>
      <c r="D27" s="7">
        <v>0</v>
      </c>
      <c r="E27" s="7">
        <v>19</v>
      </c>
      <c r="F27" s="7">
        <f t="shared" si="1"/>
        <v>988</v>
      </c>
      <c r="G27" s="8">
        <f t="shared" si="2"/>
        <v>0</v>
      </c>
      <c r="H27" s="9">
        <f t="shared" si="3"/>
        <v>10</v>
      </c>
      <c r="I27" s="8">
        <f t="shared" si="4"/>
        <v>100</v>
      </c>
      <c r="J27" s="7">
        <v>30</v>
      </c>
      <c r="K27" s="11">
        <f t="shared" si="0"/>
        <v>70</v>
      </c>
      <c r="L27" s="14"/>
      <c r="N27" s="14">
        <v>106.88</v>
      </c>
      <c r="O27" s="13">
        <f t="shared" si="5"/>
        <v>3.5626666666666664</v>
      </c>
    </row>
    <row r="28" spans="1:15" x14ac:dyDescent="0.25">
      <c r="A28" s="6" t="s">
        <v>24</v>
      </c>
      <c r="B28" s="7">
        <v>6</v>
      </c>
      <c r="C28" s="7">
        <v>6</v>
      </c>
      <c r="D28" s="7">
        <v>144</v>
      </c>
      <c r="E28" s="7">
        <v>45</v>
      </c>
      <c r="F28" s="7">
        <f t="shared" si="1"/>
        <v>2340</v>
      </c>
      <c r="G28" s="8">
        <f t="shared" si="2"/>
        <v>6.1538461538461542E-2</v>
      </c>
      <c r="H28" s="9">
        <f t="shared" si="3"/>
        <v>12.061538461538461</v>
      </c>
      <c r="I28" s="8">
        <f t="shared" si="4"/>
        <v>120.61538461538461</v>
      </c>
      <c r="J28" s="7">
        <v>20</v>
      </c>
      <c r="K28" s="11">
        <f t="shared" si="0"/>
        <v>100.61538461538461</v>
      </c>
      <c r="L28" s="12">
        <v>81</v>
      </c>
      <c r="M28" s="2" t="s">
        <v>99</v>
      </c>
      <c r="N28" s="12">
        <v>81</v>
      </c>
      <c r="O28" s="13">
        <f t="shared" si="5"/>
        <v>4.05</v>
      </c>
    </row>
    <row r="29" spans="1:15" x14ac:dyDescent="0.25">
      <c r="A29" s="6" t="s">
        <v>29</v>
      </c>
      <c r="B29" s="7">
        <v>1</v>
      </c>
      <c r="C29" s="7">
        <v>2</v>
      </c>
      <c r="D29" s="7">
        <v>0</v>
      </c>
      <c r="E29" s="7">
        <v>28</v>
      </c>
      <c r="F29" s="7">
        <f t="shared" si="1"/>
        <v>1456</v>
      </c>
      <c r="G29" s="8">
        <f t="shared" si="2"/>
        <v>0</v>
      </c>
      <c r="H29" s="9">
        <f t="shared" si="3"/>
        <v>3</v>
      </c>
      <c r="I29" s="8">
        <f t="shared" si="4"/>
        <v>100</v>
      </c>
      <c r="J29" s="7">
        <v>30</v>
      </c>
      <c r="K29" s="11">
        <f t="shared" si="0"/>
        <v>70</v>
      </c>
      <c r="L29" s="14"/>
      <c r="N29" s="14">
        <v>106.88</v>
      </c>
      <c r="O29" s="13">
        <f t="shared" si="5"/>
        <v>3.5626666666666664</v>
      </c>
    </row>
    <row r="30" spans="1:15" x14ac:dyDescent="0.25">
      <c r="A30" s="6" t="s">
        <v>18</v>
      </c>
      <c r="B30" s="7">
        <v>2</v>
      </c>
      <c r="C30" s="7">
        <v>3</v>
      </c>
      <c r="D30" s="7">
        <v>0</v>
      </c>
      <c r="E30" s="7">
        <v>30</v>
      </c>
      <c r="F30" s="7">
        <f t="shared" si="1"/>
        <v>1560</v>
      </c>
      <c r="G30" s="8">
        <f t="shared" si="2"/>
        <v>0</v>
      </c>
      <c r="H30" s="9">
        <f t="shared" si="3"/>
        <v>5</v>
      </c>
      <c r="I30" s="8">
        <f t="shared" si="4"/>
        <v>100</v>
      </c>
      <c r="J30" s="10">
        <v>8</v>
      </c>
      <c r="K30" s="11">
        <f t="shared" si="0"/>
        <v>92</v>
      </c>
      <c r="L30" s="12">
        <v>46</v>
      </c>
      <c r="M30" s="2" t="s">
        <v>99</v>
      </c>
      <c r="N30" s="12">
        <v>46</v>
      </c>
      <c r="O30" s="13">
        <f t="shared" si="5"/>
        <v>5.75</v>
      </c>
    </row>
    <row r="31" spans="1:15" ht="75" x14ac:dyDescent="0.25">
      <c r="A31" s="6" t="s">
        <v>37</v>
      </c>
      <c r="B31" s="7">
        <v>6</v>
      </c>
      <c r="C31" s="7">
        <v>15</v>
      </c>
      <c r="D31" s="7">
        <v>991</v>
      </c>
      <c r="E31" s="7">
        <v>45</v>
      </c>
      <c r="F31" s="7">
        <f t="shared" si="1"/>
        <v>2340</v>
      </c>
      <c r="G31" s="8">
        <f t="shared" si="2"/>
        <v>0.4235042735042735</v>
      </c>
      <c r="H31" s="9">
        <f t="shared" si="3"/>
        <v>21.423504273504275</v>
      </c>
      <c r="I31" s="8">
        <f t="shared" si="4"/>
        <v>214.23504273504275</v>
      </c>
      <c r="J31" s="7">
        <v>24</v>
      </c>
      <c r="K31" s="11">
        <f t="shared" si="0"/>
        <v>190.23504273504275</v>
      </c>
      <c r="L31" s="14" t="s">
        <v>100</v>
      </c>
      <c r="M31" s="2" t="s">
        <v>89</v>
      </c>
      <c r="N31" s="14">
        <v>109.9</v>
      </c>
      <c r="O31" s="13">
        <f t="shared" si="5"/>
        <v>4.5791666666666666</v>
      </c>
    </row>
    <row r="32" spans="1:15" x14ac:dyDescent="0.25">
      <c r="A32" s="6" t="s">
        <v>19</v>
      </c>
      <c r="B32" s="7">
        <v>6</v>
      </c>
      <c r="C32" s="7">
        <v>6</v>
      </c>
      <c r="D32" s="7">
        <v>0</v>
      </c>
      <c r="E32" s="7">
        <v>48</v>
      </c>
      <c r="F32" s="7">
        <f t="shared" si="1"/>
        <v>2496</v>
      </c>
      <c r="G32" s="8">
        <f t="shared" si="2"/>
        <v>0</v>
      </c>
      <c r="H32" s="9">
        <f t="shared" si="3"/>
        <v>12</v>
      </c>
      <c r="I32" s="8">
        <f t="shared" si="4"/>
        <v>120</v>
      </c>
      <c r="J32" s="7">
        <v>30</v>
      </c>
      <c r="K32" s="11">
        <f t="shared" si="0"/>
        <v>90</v>
      </c>
      <c r="L32" s="14"/>
      <c r="N32" s="14">
        <v>106.88</v>
      </c>
      <c r="O32" s="13">
        <f t="shared" si="5"/>
        <v>3.5626666666666664</v>
      </c>
    </row>
    <row r="33" spans="1:15" x14ac:dyDescent="0.25">
      <c r="A33" s="6" t="s">
        <v>28</v>
      </c>
      <c r="B33" s="7">
        <v>6</v>
      </c>
      <c r="C33" s="7">
        <v>11</v>
      </c>
      <c r="D33" s="7">
        <v>1600</v>
      </c>
      <c r="E33" s="7">
        <v>45</v>
      </c>
      <c r="F33" s="7">
        <f t="shared" si="1"/>
        <v>2340</v>
      </c>
      <c r="G33" s="8">
        <f t="shared" si="2"/>
        <v>0.68376068376068377</v>
      </c>
      <c r="H33" s="9">
        <f t="shared" si="3"/>
        <v>17.683760683760685</v>
      </c>
      <c r="I33" s="8">
        <f t="shared" si="4"/>
        <v>176.83760683760684</v>
      </c>
      <c r="J33" s="7">
        <v>8</v>
      </c>
      <c r="K33" s="11">
        <f t="shared" si="0"/>
        <v>168.83760683760684</v>
      </c>
      <c r="L33" s="14"/>
      <c r="N33" s="14">
        <v>106.88</v>
      </c>
      <c r="O33" s="13">
        <f t="shared" si="5"/>
        <v>13.36</v>
      </c>
    </row>
    <row r="34" spans="1:15" x14ac:dyDescent="0.25">
      <c r="A34" s="6" t="s">
        <v>32</v>
      </c>
      <c r="B34" s="7">
        <v>25</v>
      </c>
      <c r="C34" s="7">
        <v>40</v>
      </c>
      <c r="D34" s="7">
        <v>0</v>
      </c>
      <c r="E34" s="7">
        <v>46</v>
      </c>
      <c r="F34" s="7">
        <f t="shared" si="1"/>
        <v>2392</v>
      </c>
      <c r="G34" s="8">
        <f t="shared" si="2"/>
        <v>0</v>
      </c>
      <c r="H34" s="9">
        <f t="shared" si="3"/>
        <v>65</v>
      </c>
      <c r="I34" s="8">
        <f t="shared" si="4"/>
        <v>650</v>
      </c>
      <c r="J34" s="10">
        <v>15</v>
      </c>
      <c r="K34" s="11">
        <f t="shared" si="0"/>
        <v>635</v>
      </c>
      <c r="L34" s="12">
        <v>345</v>
      </c>
      <c r="M34" s="2" t="s">
        <v>98</v>
      </c>
      <c r="N34" s="12">
        <v>345</v>
      </c>
      <c r="O34" s="13">
        <f t="shared" si="5"/>
        <v>23</v>
      </c>
    </row>
    <row r="35" spans="1:15" x14ac:dyDescent="0.25">
      <c r="A35" s="6" t="s">
        <v>50</v>
      </c>
      <c r="B35" s="7">
        <v>3</v>
      </c>
      <c r="C35" s="7">
        <v>4</v>
      </c>
      <c r="D35" s="7">
        <v>546</v>
      </c>
      <c r="E35" s="7">
        <v>25</v>
      </c>
      <c r="F35" s="7">
        <f t="shared" si="1"/>
        <v>1300</v>
      </c>
      <c r="G35" s="8">
        <f t="shared" si="2"/>
        <v>0.42</v>
      </c>
      <c r="H35" s="9">
        <f t="shared" si="3"/>
        <v>7.42</v>
      </c>
      <c r="I35" s="8">
        <f t="shared" si="4"/>
        <v>100</v>
      </c>
      <c r="J35" s="7">
        <v>12.5</v>
      </c>
      <c r="K35" s="11">
        <f t="shared" si="0"/>
        <v>87.5</v>
      </c>
      <c r="L35" s="12">
        <v>59</v>
      </c>
      <c r="M35" s="2" t="s">
        <v>94</v>
      </c>
      <c r="N35" s="12">
        <v>59</v>
      </c>
      <c r="O35" s="13">
        <f t="shared" si="5"/>
        <v>4.72</v>
      </c>
    </row>
    <row r="36" spans="1:15" x14ac:dyDescent="0.25">
      <c r="A36" s="6" t="s">
        <v>11</v>
      </c>
      <c r="B36" s="7">
        <v>3</v>
      </c>
      <c r="C36" s="7">
        <v>17</v>
      </c>
      <c r="D36" s="7">
        <v>0</v>
      </c>
      <c r="E36" s="7">
        <v>52</v>
      </c>
      <c r="F36" s="7">
        <f t="shared" si="1"/>
        <v>2704</v>
      </c>
      <c r="G36" s="8">
        <f t="shared" si="2"/>
        <v>0</v>
      </c>
      <c r="H36" s="9">
        <f t="shared" si="3"/>
        <v>20</v>
      </c>
      <c r="I36" s="8">
        <f t="shared" si="4"/>
        <v>200</v>
      </c>
      <c r="J36" s="7">
        <v>50</v>
      </c>
      <c r="K36" s="11">
        <f t="shared" ref="K36:K67" si="6">I36-J36</f>
        <v>150</v>
      </c>
      <c r="L36" s="14"/>
      <c r="N36" s="14">
        <v>106.88</v>
      </c>
      <c r="O36" s="13">
        <f t="shared" si="5"/>
        <v>2.1375999999999999</v>
      </c>
    </row>
    <row r="37" spans="1:15" x14ac:dyDescent="0.25">
      <c r="A37" s="6" t="s">
        <v>47</v>
      </c>
      <c r="B37" s="7">
        <v>6</v>
      </c>
      <c r="C37" s="7">
        <v>13</v>
      </c>
      <c r="D37" s="7">
        <v>0</v>
      </c>
      <c r="E37" s="7">
        <v>55</v>
      </c>
      <c r="F37" s="7">
        <f t="shared" si="1"/>
        <v>2860</v>
      </c>
      <c r="G37" s="8">
        <f t="shared" si="2"/>
        <v>0</v>
      </c>
      <c r="H37" s="9">
        <f t="shared" si="3"/>
        <v>19</v>
      </c>
      <c r="I37" s="8">
        <f t="shared" si="4"/>
        <v>190</v>
      </c>
      <c r="J37" s="10">
        <v>60</v>
      </c>
      <c r="K37" s="11">
        <f t="shared" si="6"/>
        <v>130</v>
      </c>
      <c r="L37" s="12">
        <v>39</v>
      </c>
      <c r="M37" s="2" t="s">
        <v>89</v>
      </c>
      <c r="N37" s="12">
        <v>39</v>
      </c>
      <c r="O37" s="13">
        <f t="shared" si="5"/>
        <v>0.65</v>
      </c>
    </row>
    <row r="38" spans="1:15" x14ac:dyDescent="0.25">
      <c r="A38" s="6" t="s">
        <v>57</v>
      </c>
      <c r="B38" s="7">
        <v>4</v>
      </c>
      <c r="C38" s="7">
        <v>18</v>
      </c>
      <c r="D38" s="7">
        <v>0</v>
      </c>
      <c r="E38" s="7">
        <v>57</v>
      </c>
      <c r="F38" s="7">
        <f t="shared" si="1"/>
        <v>2964</v>
      </c>
      <c r="G38" s="8">
        <f t="shared" si="2"/>
        <v>0</v>
      </c>
      <c r="H38" s="9">
        <f t="shared" si="3"/>
        <v>22</v>
      </c>
      <c r="I38" s="8">
        <f t="shared" si="4"/>
        <v>220</v>
      </c>
      <c r="J38" s="7">
        <v>30</v>
      </c>
      <c r="K38" s="11">
        <f t="shared" si="6"/>
        <v>190</v>
      </c>
      <c r="L38" s="14"/>
      <c r="N38" s="14">
        <v>106.88</v>
      </c>
      <c r="O38" s="13">
        <f t="shared" si="5"/>
        <v>3.5626666666666664</v>
      </c>
    </row>
    <row r="39" spans="1:15" x14ac:dyDescent="0.25">
      <c r="A39" s="6" t="s">
        <v>25</v>
      </c>
      <c r="B39" s="7">
        <v>1</v>
      </c>
      <c r="C39" s="7">
        <v>5</v>
      </c>
      <c r="D39" s="7">
        <v>0</v>
      </c>
      <c r="E39" s="7">
        <v>34</v>
      </c>
      <c r="F39" s="7">
        <f t="shared" si="1"/>
        <v>1768</v>
      </c>
      <c r="G39" s="8">
        <f t="shared" si="2"/>
        <v>0</v>
      </c>
      <c r="H39" s="9">
        <f t="shared" si="3"/>
        <v>6</v>
      </c>
      <c r="I39" s="8">
        <f t="shared" si="4"/>
        <v>100</v>
      </c>
      <c r="J39" s="7">
        <v>6</v>
      </c>
      <c r="K39" s="11">
        <f t="shared" si="6"/>
        <v>94</v>
      </c>
      <c r="L39" s="12">
        <v>65</v>
      </c>
      <c r="M39" s="2" t="s">
        <v>101</v>
      </c>
      <c r="N39" s="12">
        <v>65</v>
      </c>
      <c r="O39" s="13">
        <f t="shared" si="5"/>
        <v>10.833333333333334</v>
      </c>
    </row>
    <row r="40" spans="1:15" x14ac:dyDescent="0.25">
      <c r="A40" s="6" t="s">
        <v>82</v>
      </c>
      <c r="B40" s="7">
        <v>64</v>
      </c>
      <c r="C40" s="7">
        <v>52</v>
      </c>
      <c r="D40" s="7">
        <v>38530</v>
      </c>
      <c r="E40" s="7">
        <v>53</v>
      </c>
      <c r="F40" s="7">
        <f t="shared" si="1"/>
        <v>2756</v>
      </c>
      <c r="G40" s="8">
        <f t="shared" si="2"/>
        <v>13.980406386066763</v>
      </c>
      <c r="H40" s="9">
        <f t="shared" si="3"/>
        <v>129.98040638606676</v>
      </c>
      <c r="I40" s="8">
        <f t="shared" si="4"/>
        <v>1299.8040638606676</v>
      </c>
      <c r="J40" s="7">
        <v>50</v>
      </c>
      <c r="K40" s="11">
        <f t="shared" si="6"/>
        <v>1249.8040638606676</v>
      </c>
      <c r="L40" s="12">
        <v>84</v>
      </c>
      <c r="M40" s="2" t="s">
        <v>89</v>
      </c>
      <c r="N40" s="12">
        <v>84</v>
      </c>
      <c r="O40" s="13">
        <f t="shared" si="5"/>
        <v>1.68</v>
      </c>
    </row>
    <row r="41" spans="1:15" x14ac:dyDescent="0.25">
      <c r="A41" s="6" t="s">
        <v>12</v>
      </c>
      <c r="B41" s="7">
        <v>2</v>
      </c>
      <c r="C41" s="7">
        <v>6</v>
      </c>
      <c r="D41" s="7">
        <v>540</v>
      </c>
      <c r="E41" s="7">
        <v>36</v>
      </c>
      <c r="F41" s="7">
        <f t="shared" si="1"/>
        <v>1872</v>
      </c>
      <c r="G41" s="8">
        <f t="shared" si="2"/>
        <v>0.28846153846153844</v>
      </c>
      <c r="H41" s="9">
        <f t="shared" si="3"/>
        <v>8.2884615384615383</v>
      </c>
      <c r="I41" s="8">
        <f t="shared" si="4"/>
        <v>100</v>
      </c>
      <c r="J41" s="10">
        <v>14.4</v>
      </c>
      <c r="K41" s="11">
        <f t="shared" si="6"/>
        <v>85.6</v>
      </c>
      <c r="L41" s="12">
        <v>150</v>
      </c>
      <c r="M41" s="2" t="s">
        <v>91</v>
      </c>
      <c r="N41" s="12">
        <v>150</v>
      </c>
      <c r="O41" s="13">
        <f t="shared" si="5"/>
        <v>10.416666666666666</v>
      </c>
    </row>
    <row r="42" spans="1:15" x14ac:dyDescent="0.25">
      <c r="A42" s="6" t="s">
        <v>45</v>
      </c>
      <c r="B42" s="7">
        <v>4</v>
      </c>
      <c r="C42" s="7">
        <v>12</v>
      </c>
      <c r="D42" s="7">
        <v>600</v>
      </c>
      <c r="E42" s="7">
        <v>43</v>
      </c>
      <c r="F42" s="7">
        <f t="shared" si="1"/>
        <v>2236</v>
      </c>
      <c r="G42" s="8">
        <f t="shared" si="2"/>
        <v>0.26833631484794274</v>
      </c>
      <c r="H42" s="9">
        <f t="shared" si="3"/>
        <v>16.268336314847943</v>
      </c>
      <c r="I42" s="8">
        <f t="shared" si="4"/>
        <v>162.68336314847943</v>
      </c>
      <c r="J42" s="10">
        <v>12</v>
      </c>
      <c r="K42" s="11">
        <f t="shared" si="6"/>
        <v>150.68336314847943</v>
      </c>
      <c r="L42" s="12">
        <v>13</v>
      </c>
      <c r="M42" s="2" t="s">
        <v>94</v>
      </c>
      <c r="N42" s="12">
        <v>13</v>
      </c>
      <c r="O42" s="13">
        <f t="shared" si="5"/>
        <v>1.0833333333333333</v>
      </c>
    </row>
    <row r="43" spans="1:15" x14ac:dyDescent="0.25">
      <c r="A43" s="6" t="s">
        <v>13</v>
      </c>
      <c r="B43" s="7">
        <v>7</v>
      </c>
      <c r="C43" s="7">
        <v>16</v>
      </c>
      <c r="D43" s="7">
        <v>772</v>
      </c>
      <c r="E43" s="7">
        <v>48</v>
      </c>
      <c r="F43" s="7">
        <f t="shared" si="1"/>
        <v>2496</v>
      </c>
      <c r="G43" s="8">
        <f t="shared" si="2"/>
        <v>0.30929487179487181</v>
      </c>
      <c r="H43" s="9">
        <f t="shared" si="3"/>
        <v>23.309294871794872</v>
      </c>
      <c r="I43" s="8">
        <f t="shared" si="4"/>
        <v>233.09294871794873</v>
      </c>
      <c r="J43" s="10">
        <v>45</v>
      </c>
      <c r="K43" s="11">
        <f t="shared" si="6"/>
        <v>188.09294871794873</v>
      </c>
      <c r="L43" s="12">
        <v>85</v>
      </c>
      <c r="M43" s="2" t="s">
        <v>89</v>
      </c>
      <c r="N43" s="12">
        <v>85</v>
      </c>
      <c r="O43" s="13">
        <f t="shared" si="5"/>
        <v>1.8888888888888888</v>
      </c>
    </row>
    <row r="44" spans="1:15" x14ac:dyDescent="0.25">
      <c r="A44" s="6" t="s">
        <v>52</v>
      </c>
      <c r="B44" s="7">
        <v>38</v>
      </c>
      <c r="C44" s="7">
        <v>52</v>
      </c>
      <c r="D44" s="7">
        <v>28607</v>
      </c>
      <c r="E44" s="7">
        <v>63</v>
      </c>
      <c r="F44" s="7">
        <f t="shared" si="1"/>
        <v>3276</v>
      </c>
      <c r="G44" s="8">
        <f t="shared" si="2"/>
        <v>8.7322954822954824</v>
      </c>
      <c r="H44" s="9">
        <f t="shared" si="3"/>
        <v>98.732295482295484</v>
      </c>
      <c r="I44" s="8">
        <f t="shared" si="4"/>
        <v>987.3229548229549</v>
      </c>
      <c r="J44" s="7">
        <v>1</v>
      </c>
      <c r="K44" s="11">
        <f t="shared" si="6"/>
        <v>986.3229548229549</v>
      </c>
      <c r="L44" s="12">
        <v>600</v>
      </c>
      <c r="M44" s="2" t="s">
        <v>102</v>
      </c>
      <c r="N44" s="12">
        <v>600</v>
      </c>
      <c r="O44" s="13">
        <f t="shared" si="5"/>
        <v>600</v>
      </c>
    </row>
    <row r="45" spans="1:15" x14ac:dyDescent="0.25">
      <c r="A45" s="6" t="s">
        <v>42</v>
      </c>
      <c r="B45" s="7">
        <v>8</v>
      </c>
      <c r="C45" s="7">
        <v>7</v>
      </c>
      <c r="D45" s="7">
        <v>0</v>
      </c>
      <c r="E45" s="7">
        <v>40</v>
      </c>
      <c r="F45" s="7">
        <f t="shared" si="1"/>
        <v>2080</v>
      </c>
      <c r="G45" s="8">
        <f t="shared" si="2"/>
        <v>0</v>
      </c>
      <c r="H45" s="9">
        <f t="shared" si="3"/>
        <v>15</v>
      </c>
      <c r="I45" s="8">
        <f t="shared" si="4"/>
        <v>150</v>
      </c>
      <c r="J45" s="7">
        <v>20</v>
      </c>
      <c r="K45" s="11">
        <f t="shared" si="6"/>
        <v>130</v>
      </c>
      <c r="L45" s="14" t="s">
        <v>104</v>
      </c>
      <c r="M45" s="2" t="s">
        <v>103</v>
      </c>
      <c r="N45" s="14">
        <v>0</v>
      </c>
      <c r="O45" s="13">
        <f t="shared" si="5"/>
        <v>0</v>
      </c>
    </row>
    <row r="46" spans="1:15" x14ac:dyDescent="0.25">
      <c r="A46" s="6" t="s">
        <v>48</v>
      </c>
      <c r="B46" s="7">
        <v>2</v>
      </c>
      <c r="C46" s="7">
        <v>9</v>
      </c>
      <c r="D46" s="7">
        <v>0</v>
      </c>
      <c r="E46" s="7">
        <v>39</v>
      </c>
      <c r="F46" s="7">
        <f t="shared" si="1"/>
        <v>2028</v>
      </c>
      <c r="G46" s="8">
        <f t="shared" si="2"/>
        <v>0</v>
      </c>
      <c r="H46" s="9">
        <f t="shared" si="3"/>
        <v>11</v>
      </c>
      <c r="I46" s="8">
        <f t="shared" si="4"/>
        <v>110</v>
      </c>
      <c r="J46" s="7">
        <v>6</v>
      </c>
      <c r="K46" s="11">
        <f t="shared" si="6"/>
        <v>104</v>
      </c>
      <c r="L46" s="12">
        <v>30</v>
      </c>
      <c r="M46" s="2" t="s">
        <v>94</v>
      </c>
      <c r="N46" s="12">
        <v>30</v>
      </c>
      <c r="O46" s="13">
        <f t="shared" si="5"/>
        <v>5</v>
      </c>
    </row>
    <row r="47" spans="1:15" x14ac:dyDescent="0.25">
      <c r="A47" s="6" t="s">
        <v>83</v>
      </c>
      <c r="B47" s="7">
        <v>11</v>
      </c>
      <c r="C47" s="7">
        <v>23</v>
      </c>
      <c r="D47" s="7">
        <v>0</v>
      </c>
      <c r="E47" s="7">
        <v>40</v>
      </c>
      <c r="F47" s="7">
        <f t="shared" si="1"/>
        <v>2080</v>
      </c>
      <c r="G47" s="8">
        <f t="shared" si="2"/>
        <v>0</v>
      </c>
      <c r="H47" s="9">
        <f t="shared" si="3"/>
        <v>34</v>
      </c>
      <c r="I47" s="8">
        <f t="shared" si="4"/>
        <v>340</v>
      </c>
      <c r="J47" s="7">
        <v>3</v>
      </c>
      <c r="K47" s="11">
        <f t="shared" si="6"/>
        <v>337</v>
      </c>
      <c r="L47" s="12">
        <v>212</v>
      </c>
      <c r="M47" s="2" t="s">
        <v>105</v>
      </c>
      <c r="N47" s="12">
        <v>212</v>
      </c>
      <c r="O47" s="13">
        <f t="shared" si="5"/>
        <v>70.666666666666671</v>
      </c>
    </row>
    <row r="48" spans="1:15" x14ac:dyDescent="0.25">
      <c r="A48" s="6" t="s">
        <v>14</v>
      </c>
      <c r="B48" s="7">
        <v>10</v>
      </c>
      <c r="C48" s="7">
        <v>18</v>
      </c>
      <c r="D48" s="7">
        <v>0</v>
      </c>
      <c r="E48" s="7">
        <v>51</v>
      </c>
      <c r="F48" s="7">
        <f t="shared" si="1"/>
        <v>2652</v>
      </c>
      <c r="G48" s="8">
        <f t="shared" si="2"/>
        <v>0</v>
      </c>
      <c r="H48" s="9">
        <f t="shared" si="3"/>
        <v>28</v>
      </c>
      <c r="I48" s="8">
        <f t="shared" si="4"/>
        <v>280</v>
      </c>
      <c r="J48" s="10">
        <v>1.5</v>
      </c>
      <c r="K48" s="11">
        <f t="shared" si="6"/>
        <v>278.5</v>
      </c>
      <c r="L48" s="12">
        <v>82</v>
      </c>
      <c r="M48" s="2" t="s">
        <v>91</v>
      </c>
      <c r="N48" s="12">
        <v>82</v>
      </c>
      <c r="O48" s="13">
        <f t="shared" si="5"/>
        <v>54.666666666666664</v>
      </c>
    </row>
    <row r="49" spans="1:15" x14ac:dyDescent="0.25">
      <c r="A49" s="6" t="s">
        <v>62</v>
      </c>
      <c r="B49" s="7">
        <v>5</v>
      </c>
      <c r="C49" s="7">
        <v>6</v>
      </c>
      <c r="D49" s="7">
        <v>0</v>
      </c>
      <c r="E49" s="7">
        <v>50</v>
      </c>
      <c r="F49" s="7">
        <f t="shared" si="1"/>
        <v>2600</v>
      </c>
      <c r="G49" s="8">
        <f t="shared" si="2"/>
        <v>0</v>
      </c>
      <c r="H49" s="9">
        <f t="shared" si="3"/>
        <v>11</v>
      </c>
      <c r="I49" s="8">
        <f t="shared" si="4"/>
        <v>110</v>
      </c>
      <c r="J49" s="7">
        <v>6</v>
      </c>
      <c r="K49" s="11">
        <f t="shared" si="6"/>
        <v>104</v>
      </c>
      <c r="L49" s="12">
        <v>15</v>
      </c>
      <c r="M49" s="2" t="s">
        <v>90</v>
      </c>
      <c r="N49" s="12">
        <v>15</v>
      </c>
      <c r="O49" s="13">
        <f t="shared" si="5"/>
        <v>2.5</v>
      </c>
    </row>
    <row r="50" spans="1:15" x14ac:dyDescent="0.25">
      <c r="A50" s="6" t="s">
        <v>63</v>
      </c>
      <c r="B50" s="7">
        <v>3</v>
      </c>
      <c r="C50" s="7">
        <v>13</v>
      </c>
      <c r="D50" s="7">
        <v>0</v>
      </c>
      <c r="E50" s="7">
        <v>34</v>
      </c>
      <c r="F50" s="7">
        <f t="shared" si="1"/>
        <v>1768</v>
      </c>
      <c r="G50" s="8">
        <f t="shared" si="2"/>
        <v>0</v>
      </c>
      <c r="H50" s="9">
        <f t="shared" si="3"/>
        <v>16</v>
      </c>
      <c r="I50" s="8">
        <f t="shared" si="4"/>
        <v>160</v>
      </c>
      <c r="J50" s="7">
        <v>100</v>
      </c>
      <c r="K50" s="11">
        <f t="shared" si="6"/>
        <v>60</v>
      </c>
      <c r="L50" s="14" t="s">
        <v>106</v>
      </c>
      <c r="M50" s="2" t="s">
        <v>89</v>
      </c>
      <c r="N50" s="14">
        <v>106.88</v>
      </c>
      <c r="O50" s="13">
        <f t="shared" si="5"/>
        <v>1.0688</v>
      </c>
    </row>
    <row r="51" spans="1:15" x14ac:dyDescent="0.25">
      <c r="A51" s="6" t="s">
        <v>55</v>
      </c>
      <c r="B51" s="7">
        <v>3</v>
      </c>
      <c r="C51" s="7">
        <v>10</v>
      </c>
      <c r="D51" s="7">
        <v>3900</v>
      </c>
      <c r="E51" s="7">
        <v>32</v>
      </c>
      <c r="F51" s="7">
        <f t="shared" si="1"/>
        <v>1664</v>
      </c>
      <c r="G51" s="8">
        <f t="shared" si="2"/>
        <v>2.34375</v>
      </c>
      <c r="H51" s="9">
        <f t="shared" si="3"/>
        <v>15.34375</v>
      </c>
      <c r="I51" s="8">
        <f t="shared" si="4"/>
        <v>153.4375</v>
      </c>
      <c r="J51" s="7">
        <v>6</v>
      </c>
      <c r="K51" s="11">
        <f t="shared" si="6"/>
        <v>147.4375</v>
      </c>
      <c r="L51" s="12">
        <v>60</v>
      </c>
      <c r="M51" s="2" t="s">
        <v>94</v>
      </c>
      <c r="N51" s="12">
        <v>60</v>
      </c>
      <c r="O51" s="13">
        <f t="shared" si="5"/>
        <v>10</v>
      </c>
    </row>
    <row r="52" spans="1:15" x14ac:dyDescent="0.25">
      <c r="A52" s="6" t="s">
        <v>23</v>
      </c>
      <c r="B52" s="7">
        <v>7</v>
      </c>
      <c r="C52" s="7">
        <v>20</v>
      </c>
      <c r="D52" s="7">
        <v>0</v>
      </c>
      <c r="E52" s="7">
        <v>45</v>
      </c>
      <c r="F52" s="7">
        <f t="shared" si="1"/>
        <v>2340</v>
      </c>
      <c r="G52" s="8">
        <f t="shared" si="2"/>
        <v>0</v>
      </c>
      <c r="H52" s="9">
        <f t="shared" si="3"/>
        <v>27</v>
      </c>
      <c r="I52" s="8">
        <f t="shared" si="4"/>
        <v>270</v>
      </c>
      <c r="J52" s="10">
        <v>20</v>
      </c>
      <c r="K52" s="11">
        <f t="shared" si="6"/>
        <v>250</v>
      </c>
      <c r="L52" s="12">
        <v>200</v>
      </c>
      <c r="M52" s="2" t="s">
        <v>99</v>
      </c>
      <c r="N52" s="12">
        <v>200</v>
      </c>
      <c r="O52" s="13">
        <f t="shared" si="5"/>
        <v>10</v>
      </c>
    </row>
    <row r="53" spans="1:15" x14ac:dyDescent="0.25">
      <c r="A53" s="6" t="s">
        <v>80</v>
      </c>
      <c r="B53" s="7">
        <v>6</v>
      </c>
      <c r="C53" s="7">
        <v>28</v>
      </c>
      <c r="D53" s="7">
        <v>617</v>
      </c>
      <c r="E53" s="7">
        <v>30</v>
      </c>
      <c r="F53" s="7">
        <f t="shared" si="1"/>
        <v>1560</v>
      </c>
      <c r="G53" s="8">
        <f t="shared" si="2"/>
        <v>0.3955128205128205</v>
      </c>
      <c r="H53" s="9">
        <f t="shared" si="3"/>
        <v>34.39551282051282</v>
      </c>
      <c r="I53" s="8">
        <f t="shared" si="4"/>
        <v>343.95512820512818</v>
      </c>
      <c r="J53" s="7">
        <v>8</v>
      </c>
      <c r="K53" s="11">
        <f t="shared" si="6"/>
        <v>335.95512820512818</v>
      </c>
      <c r="L53" s="14"/>
      <c r="N53" s="14">
        <v>106.88</v>
      </c>
      <c r="O53" s="13">
        <f t="shared" si="5"/>
        <v>13.36</v>
      </c>
    </row>
    <row r="54" spans="1:15" x14ac:dyDescent="0.25">
      <c r="A54" s="6" t="s">
        <v>69</v>
      </c>
      <c r="B54" s="7">
        <v>38</v>
      </c>
      <c r="C54" s="7">
        <v>99</v>
      </c>
      <c r="D54" s="7">
        <v>61344</v>
      </c>
      <c r="E54" s="7">
        <v>61</v>
      </c>
      <c r="F54" s="7">
        <f t="shared" si="1"/>
        <v>3172</v>
      </c>
      <c r="G54" s="8">
        <f t="shared" si="2"/>
        <v>19.33921815889029</v>
      </c>
      <c r="H54" s="9">
        <f t="shared" si="3"/>
        <v>156.33921815889028</v>
      </c>
      <c r="I54" s="8">
        <f t="shared" si="4"/>
        <v>1563.3921815889028</v>
      </c>
      <c r="J54" s="10">
        <v>75</v>
      </c>
      <c r="K54" s="11">
        <f t="shared" si="6"/>
        <v>1488.3921815889028</v>
      </c>
      <c r="L54" s="12">
        <v>575</v>
      </c>
      <c r="M54" s="2" t="s">
        <v>97</v>
      </c>
      <c r="N54" s="12">
        <v>575</v>
      </c>
      <c r="O54" s="13">
        <f t="shared" si="5"/>
        <v>7.666666666666667</v>
      </c>
    </row>
    <row r="55" spans="1:15" x14ac:dyDescent="0.25">
      <c r="A55" s="6" t="s">
        <v>43</v>
      </c>
      <c r="B55" s="7">
        <v>1</v>
      </c>
      <c r="C55" s="7">
        <v>4</v>
      </c>
      <c r="D55" s="7">
        <v>190</v>
      </c>
      <c r="E55" s="7">
        <v>15</v>
      </c>
      <c r="F55" s="7">
        <f t="shared" si="1"/>
        <v>780</v>
      </c>
      <c r="G55" s="8">
        <f t="shared" si="2"/>
        <v>0.24358974358974358</v>
      </c>
      <c r="H55" s="9">
        <f t="shared" si="3"/>
        <v>5.2435897435897436</v>
      </c>
      <c r="I55" s="8">
        <f t="shared" si="4"/>
        <v>100</v>
      </c>
      <c r="J55" s="10">
        <v>3</v>
      </c>
      <c r="K55" s="11">
        <f t="shared" si="6"/>
        <v>97</v>
      </c>
      <c r="L55" s="12">
        <v>59</v>
      </c>
      <c r="M55" s="2" t="s">
        <v>107</v>
      </c>
      <c r="N55" s="12">
        <v>59</v>
      </c>
      <c r="O55" s="13">
        <f t="shared" si="5"/>
        <v>19.666666666666668</v>
      </c>
    </row>
    <row r="56" spans="1:15" x14ac:dyDescent="0.25">
      <c r="A56" s="6" t="s">
        <v>84</v>
      </c>
      <c r="B56" s="7">
        <v>3</v>
      </c>
      <c r="C56" s="7">
        <v>3</v>
      </c>
      <c r="D56" s="7">
        <v>0</v>
      </c>
      <c r="E56" s="7">
        <v>30</v>
      </c>
      <c r="F56" s="7">
        <f t="shared" si="1"/>
        <v>1560</v>
      </c>
      <c r="G56" s="8">
        <f t="shared" si="2"/>
        <v>0</v>
      </c>
      <c r="H56" s="9">
        <f t="shared" si="3"/>
        <v>6</v>
      </c>
      <c r="I56" s="8">
        <f t="shared" si="4"/>
        <v>100</v>
      </c>
      <c r="J56" s="10">
        <v>5</v>
      </c>
      <c r="K56" s="11">
        <f t="shared" si="6"/>
        <v>95</v>
      </c>
      <c r="L56" s="12">
        <v>80</v>
      </c>
      <c r="M56" s="2" t="s">
        <v>89</v>
      </c>
      <c r="N56" s="12">
        <v>80</v>
      </c>
      <c r="O56" s="13">
        <f t="shared" si="5"/>
        <v>16</v>
      </c>
    </row>
    <row r="57" spans="1:15" x14ac:dyDescent="0.25">
      <c r="A57" s="6" t="s">
        <v>76</v>
      </c>
      <c r="B57" s="7">
        <v>13</v>
      </c>
      <c r="C57" s="7">
        <v>21</v>
      </c>
      <c r="D57" s="7">
        <v>3656</v>
      </c>
      <c r="E57" s="7">
        <v>50</v>
      </c>
      <c r="F57" s="7">
        <f t="shared" si="1"/>
        <v>2600</v>
      </c>
      <c r="G57" s="8">
        <f t="shared" si="2"/>
        <v>1.4061538461538461</v>
      </c>
      <c r="H57" s="9">
        <f t="shared" si="3"/>
        <v>35.406153846153849</v>
      </c>
      <c r="I57" s="8">
        <f t="shared" si="4"/>
        <v>354.06153846153848</v>
      </c>
      <c r="J57" s="7">
        <v>10</v>
      </c>
      <c r="K57" s="11">
        <f t="shared" si="6"/>
        <v>344.06153846153848</v>
      </c>
      <c r="L57" s="12">
        <v>132</v>
      </c>
      <c r="M57" s="2" t="s">
        <v>91</v>
      </c>
      <c r="N57" s="12">
        <v>132</v>
      </c>
      <c r="O57" s="13">
        <f t="shared" si="5"/>
        <v>13.2</v>
      </c>
    </row>
    <row r="58" spans="1:15" x14ac:dyDescent="0.25">
      <c r="A58" s="6" t="s">
        <v>79</v>
      </c>
      <c r="B58" s="7">
        <v>8</v>
      </c>
      <c r="C58" s="7">
        <v>16</v>
      </c>
      <c r="D58" s="7">
        <v>0</v>
      </c>
      <c r="E58" s="7">
        <v>52</v>
      </c>
      <c r="F58" s="7">
        <f t="shared" si="1"/>
        <v>2704</v>
      </c>
      <c r="G58" s="8">
        <f t="shared" si="2"/>
        <v>0</v>
      </c>
      <c r="H58" s="9">
        <f t="shared" si="3"/>
        <v>24</v>
      </c>
      <c r="I58" s="8">
        <f t="shared" si="4"/>
        <v>240</v>
      </c>
      <c r="J58" s="7">
        <v>4</v>
      </c>
      <c r="K58" s="11">
        <f t="shared" si="6"/>
        <v>236</v>
      </c>
      <c r="L58" s="14"/>
      <c r="N58" s="14">
        <v>106.88</v>
      </c>
      <c r="O58" s="13">
        <f t="shared" si="5"/>
        <v>26.72</v>
      </c>
    </row>
    <row r="59" spans="1:15" x14ac:dyDescent="0.25">
      <c r="A59" s="6" t="s">
        <v>5</v>
      </c>
      <c r="B59" s="7">
        <v>3</v>
      </c>
      <c r="C59" s="7">
        <v>5</v>
      </c>
      <c r="D59" s="7">
        <v>300</v>
      </c>
      <c r="E59" s="7">
        <v>42</v>
      </c>
      <c r="F59" s="7">
        <f t="shared" si="1"/>
        <v>2184</v>
      </c>
      <c r="G59" s="8">
        <f t="shared" si="2"/>
        <v>0.13736263736263737</v>
      </c>
      <c r="H59" s="9">
        <f t="shared" si="3"/>
        <v>8.1373626373626369</v>
      </c>
      <c r="I59" s="8">
        <f t="shared" si="4"/>
        <v>100</v>
      </c>
      <c r="J59" s="7">
        <v>8</v>
      </c>
      <c r="K59" s="11">
        <f t="shared" si="6"/>
        <v>92</v>
      </c>
      <c r="L59" s="12">
        <v>45</v>
      </c>
      <c r="M59" s="2" t="s">
        <v>99</v>
      </c>
      <c r="N59" s="12">
        <v>45</v>
      </c>
      <c r="O59" s="13">
        <f t="shared" si="5"/>
        <v>5.625</v>
      </c>
    </row>
    <row r="60" spans="1:15" x14ac:dyDescent="0.25">
      <c r="A60" s="6" t="s">
        <v>74</v>
      </c>
      <c r="B60" s="7">
        <v>1</v>
      </c>
      <c r="C60" s="7">
        <v>3</v>
      </c>
      <c r="D60" s="7">
        <v>125</v>
      </c>
      <c r="E60" s="7">
        <v>15</v>
      </c>
      <c r="F60" s="7">
        <f t="shared" si="1"/>
        <v>780</v>
      </c>
      <c r="G60" s="8">
        <f t="shared" si="2"/>
        <v>0.16025641025641027</v>
      </c>
      <c r="H60" s="9">
        <f t="shared" si="3"/>
        <v>4.1602564102564106</v>
      </c>
      <c r="I60" s="8">
        <f t="shared" si="4"/>
        <v>100</v>
      </c>
      <c r="J60" s="7">
        <v>30</v>
      </c>
      <c r="K60" s="11">
        <f t="shared" si="6"/>
        <v>70</v>
      </c>
      <c r="L60" s="14"/>
      <c r="N60" s="14">
        <v>106.88</v>
      </c>
      <c r="O60" s="13">
        <f t="shared" si="5"/>
        <v>3.5626666666666664</v>
      </c>
    </row>
    <row r="61" spans="1:15" x14ac:dyDescent="0.25">
      <c r="A61" s="6" t="s">
        <v>51</v>
      </c>
      <c r="B61" s="7">
        <v>2</v>
      </c>
      <c r="C61" s="7">
        <v>4</v>
      </c>
      <c r="D61" s="7">
        <v>0</v>
      </c>
      <c r="E61" s="7">
        <v>38</v>
      </c>
      <c r="F61" s="7">
        <f t="shared" si="1"/>
        <v>1976</v>
      </c>
      <c r="G61" s="8">
        <f t="shared" si="2"/>
        <v>0</v>
      </c>
      <c r="H61" s="9">
        <f t="shared" si="3"/>
        <v>6</v>
      </c>
      <c r="I61" s="8">
        <f t="shared" si="4"/>
        <v>100</v>
      </c>
      <c r="J61" s="7">
        <v>30</v>
      </c>
      <c r="K61" s="11">
        <f t="shared" si="6"/>
        <v>70</v>
      </c>
      <c r="L61" s="12">
        <v>99</v>
      </c>
      <c r="M61" s="2" t="s">
        <v>94</v>
      </c>
      <c r="N61" s="12">
        <v>99</v>
      </c>
      <c r="O61" s="13">
        <f t="shared" si="5"/>
        <v>3.3</v>
      </c>
    </row>
    <row r="62" spans="1:15" x14ac:dyDescent="0.25">
      <c r="A62" s="6" t="s">
        <v>75</v>
      </c>
      <c r="B62" s="7">
        <v>3</v>
      </c>
      <c r="C62" s="7">
        <v>7</v>
      </c>
      <c r="D62" s="7">
        <v>10431</v>
      </c>
      <c r="E62" s="7">
        <v>32</v>
      </c>
      <c r="F62" s="7">
        <f t="shared" si="1"/>
        <v>1664</v>
      </c>
      <c r="G62" s="8">
        <f t="shared" si="2"/>
        <v>6.2686298076923075</v>
      </c>
      <c r="H62" s="9">
        <f t="shared" si="3"/>
        <v>16.268629807692307</v>
      </c>
      <c r="I62" s="8">
        <f t="shared" si="4"/>
        <v>162.68629807692307</v>
      </c>
      <c r="J62" s="7">
        <v>15</v>
      </c>
      <c r="K62" s="11">
        <f t="shared" si="6"/>
        <v>147.68629807692307</v>
      </c>
      <c r="L62" s="12">
        <v>323</v>
      </c>
      <c r="M62" s="2" t="s">
        <v>97</v>
      </c>
      <c r="N62" s="12">
        <v>323</v>
      </c>
      <c r="O62" s="13">
        <f t="shared" si="5"/>
        <v>21.533333333333335</v>
      </c>
    </row>
    <row r="63" spans="1:15" x14ac:dyDescent="0.25">
      <c r="A63" s="6" t="s">
        <v>30</v>
      </c>
      <c r="B63" s="7">
        <v>2</v>
      </c>
      <c r="C63" s="7">
        <v>4</v>
      </c>
      <c r="D63" s="7">
        <v>65</v>
      </c>
      <c r="E63" s="7">
        <v>25</v>
      </c>
      <c r="F63" s="7">
        <f t="shared" si="1"/>
        <v>1300</v>
      </c>
      <c r="G63" s="8">
        <f t="shared" si="2"/>
        <v>0.05</v>
      </c>
      <c r="H63" s="9">
        <f t="shared" si="3"/>
        <v>6.05</v>
      </c>
      <c r="I63" s="8">
        <f t="shared" si="4"/>
        <v>100</v>
      </c>
      <c r="J63" s="10">
        <v>3</v>
      </c>
      <c r="K63" s="11">
        <f t="shared" si="6"/>
        <v>97</v>
      </c>
      <c r="L63" s="12">
        <v>66</v>
      </c>
      <c r="M63" s="2" t="s">
        <v>99</v>
      </c>
      <c r="N63" s="12">
        <v>66</v>
      </c>
      <c r="O63" s="13">
        <f t="shared" si="5"/>
        <v>22</v>
      </c>
    </row>
    <row r="64" spans="1:15" x14ac:dyDescent="0.25">
      <c r="A64" s="6" t="s">
        <v>73</v>
      </c>
      <c r="B64" s="7">
        <v>4</v>
      </c>
      <c r="C64" s="7">
        <v>15</v>
      </c>
      <c r="D64" s="7">
        <v>390</v>
      </c>
      <c r="E64" s="7">
        <v>22</v>
      </c>
      <c r="F64" s="7">
        <f t="shared" si="1"/>
        <v>1144</v>
      </c>
      <c r="G64" s="8">
        <f t="shared" si="2"/>
        <v>0.34090909090909088</v>
      </c>
      <c r="H64" s="9">
        <f t="shared" si="3"/>
        <v>19.34090909090909</v>
      </c>
      <c r="I64" s="8">
        <f t="shared" si="4"/>
        <v>193.40909090909091</v>
      </c>
      <c r="J64" s="7">
        <v>8</v>
      </c>
      <c r="K64" s="11">
        <f t="shared" si="6"/>
        <v>185.40909090909091</v>
      </c>
      <c r="L64" s="12">
        <v>84</v>
      </c>
      <c r="M64" s="2" t="s">
        <v>108</v>
      </c>
      <c r="N64" s="12">
        <v>84</v>
      </c>
      <c r="O64" s="13">
        <f t="shared" si="5"/>
        <v>10.5</v>
      </c>
    </row>
    <row r="65" spans="1:15" x14ac:dyDescent="0.25">
      <c r="A65" s="6" t="s">
        <v>15</v>
      </c>
      <c r="B65" s="7">
        <v>2</v>
      </c>
      <c r="C65" s="7">
        <v>10</v>
      </c>
      <c r="D65" s="7">
        <v>1947</v>
      </c>
      <c r="E65" s="7">
        <v>38</v>
      </c>
      <c r="F65" s="7">
        <f t="shared" si="1"/>
        <v>1976</v>
      </c>
      <c r="G65" s="8">
        <f t="shared" si="2"/>
        <v>0.98532388663967607</v>
      </c>
      <c r="H65" s="9">
        <f t="shared" si="3"/>
        <v>12.985323886639677</v>
      </c>
      <c r="I65" s="8">
        <f t="shared" si="4"/>
        <v>129.85323886639677</v>
      </c>
      <c r="J65" s="10">
        <v>20</v>
      </c>
      <c r="K65" s="11">
        <f t="shared" si="6"/>
        <v>109.85323886639677</v>
      </c>
      <c r="L65" s="12">
        <v>80</v>
      </c>
      <c r="M65" s="2" t="s">
        <v>89</v>
      </c>
      <c r="N65" s="12">
        <v>80</v>
      </c>
      <c r="O65" s="13">
        <f t="shared" si="5"/>
        <v>4</v>
      </c>
    </row>
    <row r="66" spans="1:15" x14ac:dyDescent="0.25">
      <c r="A66" s="6" t="s">
        <v>77</v>
      </c>
      <c r="B66" s="7">
        <v>6</v>
      </c>
      <c r="C66" s="7">
        <v>12</v>
      </c>
      <c r="D66" s="7">
        <v>11922</v>
      </c>
      <c r="E66" s="7">
        <v>52</v>
      </c>
      <c r="F66" s="7">
        <f t="shared" si="1"/>
        <v>2704</v>
      </c>
      <c r="G66" s="8">
        <f t="shared" si="2"/>
        <v>4.4090236686390529</v>
      </c>
      <c r="H66" s="9">
        <f t="shared" si="3"/>
        <v>22.409023668639051</v>
      </c>
      <c r="I66" s="8">
        <f t="shared" si="4"/>
        <v>224.09023668639051</v>
      </c>
      <c r="J66" s="7">
        <v>100</v>
      </c>
      <c r="K66" s="11">
        <f t="shared" si="6"/>
        <v>124.09023668639051</v>
      </c>
      <c r="L66" s="14"/>
      <c r="N66" s="14">
        <v>106.88</v>
      </c>
      <c r="O66" s="13">
        <f t="shared" si="5"/>
        <v>1.0688</v>
      </c>
    </row>
    <row r="67" spans="1:15" x14ac:dyDescent="0.25">
      <c r="A67" s="6" t="s">
        <v>17</v>
      </c>
      <c r="B67" s="7">
        <v>12</v>
      </c>
      <c r="C67" s="7">
        <v>13</v>
      </c>
      <c r="D67" s="7">
        <v>0</v>
      </c>
      <c r="E67" s="7">
        <v>49</v>
      </c>
      <c r="F67" s="7">
        <f t="shared" si="1"/>
        <v>2548</v>
      </c>
      <c r="G67" s="8">
        <f t="shared" si="2"/>
        <v>0</v>
      </c>
      <c r="H67" s="9">
        <f t="shared" si="3"/>
        <v>25</v>
      </c>
      <c r="I67" s="8">
        <f t="shared" si="4"/>
        <v>250</v>
      </c>
      <c r="J67" s="7">
        <v>9</v>
      </c>
      <c r="K67" s="11">
        <f t="shared" si="6"/>
        <v>241</v>
      </c>
      <c r="L67" s="12">
        <v>100</v>
      </c>
      <c r="M67" s="2" t="s">
        <v>96</v>
      </c>
      <c r="N67" s="12">
        <v>100</v>
      </c>
      <c r="O67" s="13">
        <f t="shared" si="5"/>
        <v>11.111111111111111</v>
      </c>
    </row>
    <row r="68" spans="1:15" x14ac:dyDescent="0.25">
      <c r="A68" s="6" t="s">
        <v>27</v>
      </c>
      <c r="B68" s="7">
        <v>9</v>
      </c>
      <c r="C68" s="7">
        <v>22</v>
      </c>
      <c r="D68" s="7">
        <v>773</v>
      </c>
      <c r="E68" s="7">
        <v>41</v>
      </c>
      <c r="F68" s="7">
        <f t="shared" si="1"/>
        <v>2132</v>
      </c>
      <c r="G68" s="8">
        <f t="shared" si="2"/>
        <v>0.36257035647279551</v>
      </c>
      <c r="H68" s="9">
        <f t="shared" si="3"/>
        <v>31.362570356472794</v>
      </c>
      <c r="I68" s="8">
        <f t="shared" si="4"/>
        <v>313.62570356472793</v>
      </c>
      <c r="J68" s="7">
        <v>4.5</v>
      </c>
      <c r="K68" s="11">
        <f t="shared" ref="K68:K85" si="7">I68-J68</f>
        <v>309.12570356472793</v>
      </c>
      <c r="L68" s="12">
        <v>104</v>
      </c>
      <c r="M68" s="2" t="s">
        <v>101</v>
      </c>
      <c r="N68" s="12">
        <v>104</v>
      </c>
      <c r="O68" s="13">
        <f t="shared" si="5"/>
        <v>23.111111111111111</v>
      </c>
    </row>
    <row r="69" spans="1:15" ht="30" x14ac:dyDescent="0.25">
      <c r="A69" s="6" t="s">
        <v>16</v>
      </c>
      <c r="B69" s="7">
        <v>3</v>
      </c>
      <c r="C69" s="7">
        <v>35</v>
      </c>
      <c r="D69" s="7">
        <v>1200</v>
      </c>
      <c r="E69" s="7">
        <v>53</v>
      </c>
      <c r="F69" s="7">
        <f t="shared" ref="F69:F85" si="8">E69*52</f>
        <v>2756</v>
      </c>
      <c r="G69" s="8">
        <f t="shared" ref="G69:G85" si="9">D69/F69</f>
        <v>0.43541364296081275</v>
      </c>
      <c r="H69" s="9">
        <f t="shared" ref="H69:H85" si="10">B69+C69+G69</f>
        <v>38.43541364296081</v>
      </c>
      <c r="I69" s="8">
        <f t="shared" ref="I69:I85" si="11">IF((H69*10)&lt;100,100,H69*10)</f>
        <v>384.3541364296081</v>
      </c>
      <c r="J69" s="7">
        <v>50</v>
      </c>
      <c r="K69" s="11">
        <f t="shared" si="7"/>
        <v>334.3541364296081</v>
      </c>
      <c r="L69" s="12" t="s">
        <v>109</v>
      </c>
      <c r="M69" s="2" t="s">
        <v>99</v>
      </c>
      <c r="N69" s="14">
        <v>106.88</v>
      </c>
      <c r="O69" s="13">
        <f t="shared" ref="O69:O85" si="12">N69/J69</f>
        <v>2.1375999999999999</v>
      </c>
    </row>
    <row r="70" spans="1:15" x14ac:dyDescent="0.25">
      <c r="A70" s="6" t="s">
        <v>20</v>
      </c>
      <c r="B70" s="7">
        <v>4</v>
      </c>
      <c r="C70" s="7">
        <v>6</v>
      </c>
      <c r="D70" s="7">
        <v>465</v>
      </c>
      <c r="E70" s="7">
        <v>45</v>
      </c>
      <c r="F70" s="7">
        <f t="shared" si="8"/>
        <v>2340</v>
      </c>
      <c r="G70" s="8">
        <f t="shared" si="9"/>
        <v>0.19871794871794871</v>
      </c>
      <c r="H70" s="9">
        <f t="shared" si="10"/>
        <v>10.198717948717949</v>
      </c>
      <c r="I70" s="8">
        <f t="shared" si="11"/>
        <v>101.98717948717949</v>
      </c>
      <c r="J70" s="7">
        <v>11</v>
      </c>
      <c r="K70" s="11">
        <f t="shared" si="7"/>
        <v>90.987179487179489</v>
      </c>
      <c r="L70" s="12">
        <v>72</v>
      </c>
      <c r="M70" s="2" t="s">
        <v>96</v>
      </c>
      <c r="N70" s="12">
        <v>72</v>
      </c>
      <c r="O70" s="13">
        <f t="shared" si="12"/>
        <v>6.5454545454545459</v>
      </c>
    </row>
    <row r="71" spans="1:15" x14ac:dyDescent="0.25">
      <c r="A71" s="6" t="s">
        <v>64</v>
      </c>
      <c r="B71" s="7">
        <v>2</v>
      </c>
      <c r="C71" s="7">
        <v>4</v>
      </c>
      <c r="D71" s="7">
        <v>0</v>
      </c>
      <c r="E71" s="7">
        <v>38</v>
      </c>
      <c r="F71" s="7">
        <f t="shared" si="8"/>
        <v>1976</v>
      </c>
      <c r="G71" s="8">
        <f t="shared" si="9"/>
        <v>0</v>
      </c>
      <c r="H71" s="9">
        <f t="shared" si="10"/>
        <v>6</v>
      </c>
      <c r="I71" s="8">
        <f t="shared" si="11"/>
        <v>100</v>
      </c>
      <c r="J71" s="7">
        <v>5.5</v>
      </c>
      <c r="K71" s="11">
        <f t="shared" si="7"/>
        <v>94.5</v>
      </c>
      <c r="L71" s="12">
        <v>90</v>
      </c>
      <c r="M71" s="2" t="s">
        <v>90</v>
      </c>
      <c r="N71" s="12">
        <v>90</v>
      </c>
      <c r="O71" s="13">
        <f t="shared" si="12"/>
        <v>16.363636363636363</v>
      </c>
    </row>
    <row r="72" spans="1:15" x14ac:dyDescent="0.25">
      <c r="A72" s="6" t="s">
        <v>22</v>
      </c>
      <c r="B72" s="7">
        <v>7</v>
      </c>
      <c r="C72" s="7">
        <v>12</v>
      </c>
      <c r="D72" s="7">
        <v>0</v>
      </c>
      <c r="E72" s="7">
        <v>44</v>
      </c>
      <c r="F72" s="7">
        <f t="shared" si="8"/>
        <v>2288</v>
      </c>
      <c r="G72" s="8">
        <f t="shared" si="9"/>
        <v>0</v>
      </c>
      <c r="H72" s="9">
        <f t="shared" si="10"/>
        <v>19</v>
      </c>
      <c r="I72" s="8">
        <f t="shared" si="11"/>
        <v>190</v>
      </c>
      <c r="J72" s="10">
        <v>100</v>
      </c>
      <c r="K72" s="11">
        <f t="shared" si="7"/>
        <v>90</v>
      </c>
      <c r="L72" s="12">
        <v>442</v>
      </c>
      <c r="M72" s="2" t="s">
        <v>99</v>
      </c>
      <c r="N72" s="12">
        <v>442</v>
      </c>
      <c r="O72" s="13">
        <f t="shared" si="12"/>
        <v>4.42</v>
      </c>
    </row>
    <row r="73" spans="1:15" x14ac:dyDescent="0.25">
      <c r="A73" s="6" t="s">
        <v>78</v>
      </c>
      <c r="B73" s="7">
        <v>4</v>
      </c>
      <c r="C73" s="7">
        <v>50</v>
      </c>
      <c r="D73" s="7">
        <v>0</v>
      </c>
      <c r="E73" s="7">
        <v>15</v>
      </c>
      <c r="F73" s="7">
        <f t="shared" si="8"/>
        <v>780</v>
      </c>
      <c r="G73" s="8">
        <f t="shared" si="9"/>
        <v>0</v>
      </c>
      <c r="H73" s="9">
        <f t="shared" si="10"/>
        <v>54</v>
      </c>
      <c r="I73" s="8">
        <f t="shared" si="11"/>
        <v>540</v>
      </c>
      <c r="J73" s="7">
        <v>30</v>
      </c>
      <c r="K73" s="11">
        <f t="shared" si="7"/>
        <v>510</v>
      </c>
      <c r="L73" s="14"/>
      <c r="N73" s="14">
        <v>106.88</v>
      </c>
      <c r="O73" s="13">
        <f t="shared" si="12"/>
        <v>3.5626666666666664</v>
      </c>
    </row>
    <row r="74" spans="1:15" x14ac:dyDescent="0.25">
      <c r="A74" s="6" t="s">
        <v>9</v>
      </c>
      <c r="B74" s="7">
        <v>3</v>
      </c>
      <c r="C74" s="7">
        <v>6</v>
      </c>
      <c r="D74" s="7">
        <v>3000</v>
      </c>
      <c r="E74" s="7">
        <v>47</v>
      </c>
      <c r="F74" s="7">
        <f t="shared" si="8"/>
        <v>2444</v>
      </c>
      <c r="G74" s="8">
        <f t="shared" si="9"/>
        <v>1.2274959083469721</v>
      </c>
      <c r="H74" s="9">
        <f t="shared" si="10"/>
        <v>10.227495908346972</v>
      </c>
      <c r="I74" s="8">
        <f t="shared" si="11"/>
        <v>102.27495908346972</v>
      </c>
      <c r="J74" s="7">
        <v>6.5</v>
      </c>
      <c r="K74" s="11">
        <f t="shared" si="7"/>
        <v>95.774959083469724</v>
      </c>
      <c r="L74" s="12">
        <v>189</v>
      </c>
      <c r="M74" s="2" t="s">
        <v>91</v>
      </c>
      <c r="N74" s="12">
        <v>189</v>
      </c>
      <c r="O74" s="13">
        <f t="shared" si="12"/>
        <v>29.076923076923077</v>
      </c>
    </row>
    <row r="75" spans="1:15" x14ac:dyDescent="0.25">
      <c r="A75" s="6" t="s">
        <v>81</v>
      </c>
      <c r="B75" s="7">
        <v>3</v>
      </c>
      <c r="C75" s="7">
        <v>7</v>
      </c>
      <c r="D75" s="7">
        <v>3648</v>
      </c>
      <c r="E75" s="7">
        <v>36</v>
      </c>
      <c r="F75" s="7">
        <f t="shared" si="8"/>
        <v>1872</v>
      </c>
      <c r="G75" s="8">
        <f t="shared" si="9"/>
        <v>1.9487179487179487</v>
      </c>
      <c r="H75" s="9">
        <f t="shared" si="10"/>
        <v>11.948717948717949</v>
      </c>
      <c r="I75" s="8">
        <f t="shared" si="11"/>
        <v>119.48717948717949</v>
      </c>
      <c r="J75" s="7">
        <v>15</v>
      </c>
      <c r="K75" s="11">
        <f t="shared" si="7"/>
        <v>104.48717948717949</v>
      </c>
      <c r="L75" s="12">
        <v>320</v>
      </c>
      <c r="M75" s="2" t="s">
        <v>97</v>
      </c>
      <c r="N75" s="12">
        <v>320</v>
      </c>
      <c r="O75" s="13">
        <f t="shared" si="12"/>
        <v>21.333333333333332</v>
      </c>
    </row>
    <row r="76" spans="1:15" x14ac:dyDescent="0.25">
      <c r="A76" s="6" t="s">
        <v>67</v>
      </c>
      <c r="B76" s="7">
        <v>4</v>
      </c>
      <c r="C76" s="7">
        <v>8</v>
      </c>
      <c r="D76" s="7">
        <v>1912</v>
      </c>
      <c r="E76" s="7">
        <v>40</v>
      </c>
      <c r="F76" s="7">
        <f t="shared" si="8"/>
        <v>2080</v>
      </c>
      <c r="G76" s="8">
        <f t="shared" si="9"/>
        <v>0.91923076923076918</v>
      </c>
      <c r="H76" s="9">
        <f t="shared" si="10"/>
        <v>12.919230769230769</v>
      </c>
      <c r="I76" s="8">
        <f t="shared" si="11"/>
        <v>129.19230769230768</v>
      </c>
      <c r="J76" s="7">
        <v>5</v>
      </c>
      <c r="K76" s="11">
        <f t="shared" si="7"/>
        <v>124.19230769230768</v>
      </c>
      <c r="L76" s="12">
        <v>70</v>
      </c>
      <c r="M76" s="2" t="s">
        <v>90</v>
      </c>
      <c r="N76" s="12">
        <v>70</v>
      </c>
      <c r="O76" s="13">
        <f t="shared" si="12"/>
        <v>14</v>
      </c>
    </row>
    <row r="77" spans="1:15" x14ac:dyDescent="0.25">
      <c r="A77" s="6" t="s">
        <v>65</v>
      </c>
      <c r="B77" s="7">
        <v>2</v>
      </c>
      <c r="C77" s="7">
        <v>9</v>
      </c>
      <c r="D77" s="7">
        <v>0</v>
      </c>
      <c r="E77" s="7">
        <v>44</v>
      </c>
      <c r="F77" s="7">
        <f t="shared" si="8"/>
        <v>2288</v>
      </c>
      <c r="G77" s="8">
        <f t="shared" si="9"/>
        <v>0</v>
      </c>
      <c r="H77" s="9">
        <f t="shared" si="10"/>
        <v>11</v>
      </c>
      <c r="I77" s="8">
        <f t="shared" si="11"/>
        <v>110</v>
      </c>
      <c r="J77" s="10">
        <v>11</v>
      </c>
      <c r="K77" s="11">
        <f t="shared" si="7"/>
        <v>99</v>
      </c>
      <c r="L77" s="12">
        <v>139</v>
      </c>
      <c r="M77" s="2" t="s">
        <v>110</v>
      </c>
      <c r="N77" s="12">
        <v>139</v>
      </c>
      <c r="O77" s="13">
        <f t="shared" si="12"/>
        <v>12.636363636363637</v>
      </c>
    </row>
    <row r="78" spans="1:15" x14ac:dyDescent="0.25">
      <c r="A78" s="6" t="s">
        <v>44</v>
      </c>
      <c r="B78" s="7">
        <v>4</v>
      </c>
      <c r="C78" s="7">
        <v>5</v>
      </c>
      <c r="D78" s="7">
        <v>123</v>
      </c>
      <c r="E78" s="7">
        <v>36</v>
      </c>
      <c r="F78" s="7">
        <f t="shared" si="8"/>
        <v>1872</v>
      </c>
      <c r="G78" s="8">
        <f t="shared" si="9"/>
        <v>6.5705128205128208E-2</v>
      </c>
      <c r="H78" s="9">
        <f t="shared" si="10"/>
        <v>9.0657051282051277</v>
      </c>
      <c r="I78" s="8">
        <f t="shared" si="11"/>
        <v>100</v>
      </c>
      <c r="J78" s="7">
        <v>30</v>
      </c>
      <c r="K78" s="11">
        <f t="shared" si="7"/>
        <v>70</v>
      </c>
      <c r="L78" s="12">
        <v>60</v>
      </c>
      <c r="M78" s="2" t="s">
        <v>90</v>
      </c>
      <c r="N78" s="12">
        <v>60</v>
      </c>
      <c r="O78" s="13">
        <f t="shared" si="12"/>
        <v>2</v>
      </c>
    </row>
    <row r="79" spans="1:15" x14ac:dyDescent="0.25">
      <c r="A79" s="6" t="s">
        <v>66</v>
      </c>
      <c r="B79" s="7">
        <v>3</v>
      </c>
      <c r="C79" s="7">
        <v>8</v>
      </c>
      <c r="D79" s="7">
        <v>0</v>
      </c>
      <c r="E79" s="7">
        <v>45</v>
      </c>
      <c r="F79" s="7">
        <f t="shared" si="8"/>
        <v>2340</v>
      </c>
      <c r="G79" s="8">
        <f t="shared" si="9"/>
        <v>0</v>
      </c>
      <c r="H79" s="9">
        <f t="shared" si="10"/>
        <v>11</v>
      </c>
      <c r="I79" s="8">
        <f t="shared" si="11"/>
        <v>110</v>
      </c>
      <c r="J79" s="7">
        <v>6</v>
      </c>
      <c r="K79" s="11">
        <f t="shared" si="7"/>
        <v>104</v>
      </c>
      <c r="L79" s="14"/>
      <c r="N79" s="14">
        <v>106.88</v>
      </c>
      <c r="O79" s="13">
        <f t="shared" si="12"/>
        <v>17.813333333333333</v>
      </c>
    </row>
    <row r="80" spans="1:15" x14ac:dyDescent="0.25">
      <c r="A80" s="6" t="s">
        <v>46</v>
      </c>
      <c r="B80" s="7">
        <v>2</v>
      </c>
      <c r="C80" s="7">
        <v>8</v>
      </c>
      <c r="D80" s="7">
        <v>0</v>
      </c>
      <c r="E80" s="7">
        <v>40</v>
      </c>
      <c r="F80" s="7">
        <f t="shared" si="8"/>
        <v>2080</v>
      </c>
      <c r="G80" s="8">
        <f t="shared" si="9"/>
        <v>0</v>
      </c>
      <c r="H80" s="9">
        <f t="shared" si="10"/>
        <v>10</v>
      </c>
      <c r="I80" s="8">
        <f t="shared" si="11"/>
        <v>100</v>
      </c>
      <c r="J80" s="10">
        <v>19</v>
      </c>
      <c r="K80" s="11">
        <f t="shared" si="7"/>
        <v>81</v>
      </c>
      <c r="L80" s="12">
        <v>131</v>
      </c>
      <c r="M80" s="2" t="s">
        <v>90</v>
      </c>
      <c r="N80" s="12">
        <v>131</v>
      </c>
      <c r="O80" s="13">
        <f t="shared" si="12"/>
        <v>6.8947368421052628</v>
      </c>
    </row>
    <row r="81" spans="1:15" x14ac:dyDescent="0.25">
      <c r="A81" s="6" t="s">
        <v>34</v>
      </c>
      <c r="B81" s="7">
        <v>1</v>
      </c>
      <c r="C81" s="7">
        <v>4</v>
      </c>
      <c r="D81" s="7">
        <v>2865</v>
      </c>
      <c r="E81" s="7">
        <v>23</v>
      </c>
      <c r="F81" s="7">
        <f t="shared" si="8"/>
        <v>1196</v>
      </c>
      <c r="G81" s="8">
        <f t="shared" si="9"/>
        <v>2.3954849498327757</v>
      </c>
      <c r="H81" s="9">
        <f t="shared" si="10"/>
        <v>7.3954849498327757</v>
      </c>
      <c r="I81" s="8">
        <f t="shared" si="11"/>
        <v>100</v>
      </c>
      <c r="J81" s="7">
        <v>20</v>
      </c>
      <c r="K81" s="11">
        <f t="shared" si="7"/>
        <v>80</v>
      </c>
      <c r="L81" s="12">
        <v>120</v>
      </c>
      <c r="M81" s="2" t="s">
        <v>91</v>
      </c>
      <c r="N81" s="12">
        <v>120</v>
      </c>
      <c r="O81" s="13">
        <f t="shared" si="12"/>
        <v>6</v>
      </c>
    </row>
    <row r="82" spans="1:15" x14ac:dyDescent="0.25">
      <c r="A82" s="6" t="s">
        <v>68</v>
      </c>
      <c r="B82" s="7">
        <v>2</v>
      </c>
      <c r="C82" s="7">
        <v>2</v>
      </c>
      <c r="D82" s="7">
        <v>31</v>
      </c>
      <c r="E82" s="7">
        <v>35</v>
      </c>
      <c r="F82" s="7">
        <f t="shared" si="8"/>
        <v>1820</v>
      </c>
      <c r="G82" s="8">
        <f t="shared" si="9"/>
        <v>1.7032967032967031E-2</v>
      </c>
      <c r="H82" s="9">
        <f t="shared" si="10"/>
        <v>4.017032967032967</v>
      </c>
      <c r="I82" s="8">
        <f t="shared" si="11"/>
        <v>100</v>
      </c>
      <c r="J82" s="7">
        <v>30</v>
      </c>
      <c r="K82" s="11">
        <f t="shared" si="7"/>
        <v>70</v>
      </c>
      <c r="L82" s="12">
        <v>60</v>
      </c>
      <c r="M82" s="2" t="s">
        <v>111</v>
      </c>
      <c r="N82" s="12">
        <v>60</v>
      </c>
      <c r="O82" s="13">
        <f t="shared" si="12"/>
        <v>2</v>
      </c>
    </row>
    <row r="83" spans="1:15" x14ac:dyDescent="0.25">
      <c r="A83" s="6" t="s">
        <v>86</v>
      </c>
      <c r="B83" s="7">
        <v>4</v>
      </c>
      <c r="C83" s="7">
        <v>18</v>
      </c>
      <c r="D83" s="7">
        <v>14000</v>
      </c>
      <c r="E83" s="7">
        <v>43</v>
      </c>
      <c r="F83" s="7">
        <f t="shared" si="8"/>
        <v>2236</v>
      </c>
      <c r="G83" s="8">
        <f t="shared" si="9"/>
        <v>6.2611806797853307</v>
      </c>
      <c r="H83" s="9">
        <f t="shared" si="10"/>
        <v>28.26118067978533</v>
      </c>
      <c r="I83" s="8">
        <f t="shared" si="11"/>
        <v>282.61180679785332</v>
      </c>
      <c r="J83" s="7">
        <v>10</v>
      </c>
      <c r="K83" s="11">
        <f t="shared" si="7"/>
        <v>272.61180679785332</v>
      </c>
      <c r="L83" s="12">
        <v>84</v>
      </c>
      <c r="M83" s="2" t="s">
        <v>91</v>
      </c>
      <c r="N83" s="12">
        <v>84</v>
      </c>
      <c r="O83" s="13">
        <f t="shared" si="12"/>
        <v>8.4</v>
      </c>
    </row>
    <row r="84" spans="1:15" x14ac:dyDescent="0.25">
      <c r="A84" s="6" t="s">
        <v>31</v>
      </c>
      <c r="B84" s="7">
        <v>2</v>
      </c>
      <c r="C84" s="7">
        <v>5</v>
      </c>
      <c r="D84" s="7">
        <v>0</v>
      </c>
      <c r="E84" s="7">
        <v>43</v>
      </c>
      <c r="F84" s="7">
        <f t="shared" si="8"/>
        <v>2236</v>
      </c>
      <c r="G84" s="8">
        <f t="shared" si="9"/>
        <v>0</v>
      </c>
      <c r="H84" s="9">
        <f t="shared" si="10"/>
        <v>7</v>
      </c>
      <c r="I84" s="8">
        <f t="shared" si="11"/>
        <v>100</v>
      </c>
      <c r="J84" s="7">
        <v>12</v>
      </c>
      <c r="K84" s="11">
        <f t="shared" si="7"/>
        <v>88</v>
      </c>
      <c r="L84" s="12">
        <v>86</v>
      </c>
      <c r="M84" s="2" t="s">
        <v>99</v>
      </c>
      <c r="N84" s="12">
        <v>86</v>
      </c>
      <c r="O84" s="13">
        <f t="shared" si="12"/>
        <v>7.166666666666667</v>
      </c>
    </row>
    <row r="85" spans="1:15" x14ac:dyDescent="0.25">
      <c r="A85" s="6" t="s">
        <v>60</v>
      </c>
      <c r="B85" s="7">
        <v>3</v>
      </c>
      <c r="C85" s="7">
        <v>7</v>
      </c>
      <c r="D85" s="7">
        <v>0</v>
      </c>
      <c r="E85" s="7">
        <v>44</v>
      </c>
      <c r="F85" s="7">
        <f t="shared" si="8"/>
        <v>2288</v>
      </c>
      <c r="G85" s="8">
        <f t="shared" si="9"/>
        <v>0</v>
      </c>
      <c r="H85" s="9">
        <f t="shared" si="10"/>
        <v>10</v>
      </c>
      <c r="I85" s="8">
        <f t="shared" si="11"/>
        <v>100</v>
      </c>
      <c r="J85" s="7">
        <v>15</v>
      </c>
      <c r="K85" s="11">
        <f t="shared" si="7"/>
        <v>85</v>
      </c>
      <c r="L85" s="12">
        <v>60</v>
      </c>
      <c r="M85" s="2" t="s">
        <v>89</v>
      </c>
      <c r="N85" s="12">
        <v>60</v>
      </c>
      <c r="O85" s="13">
        <f t="shared" si="12"/>
        <v>4</v>
      </c>
    </row>
    <row r="86" spans="1:15" x14ac:dyDescent="0.25">
      <c r="G86" s="15" t="s">
        <v>116</v>
      </c>
      <c r="H86" s="16">
        <f>SUM(H4:H85)</f>
        <v>2011.0336660858843</v>
      </c>
      <c r="I86" s="16">
        <f>SUM(I4:I85)</f>
        <v>20971.284517562359</v>
      </c>
      <c r="J86" s="1">
        <f>SUM(J4:J85)</f>
        <v>2732.9</v>
      </c>
      <c r="K86" s="17">
        <f>SUM(K4:K85)</f>
        <v>18238.384517562365</v>
      </c>
      <c r="M86" s="1" t="s">
        <v>122</v>
      </c>
      <c r="N86" s="18">
        <f>SUM(N4:N85)</f>
        <v>10901.499999999998</v>
      </c>
      <c r="O86" s="19">
        <f>SUM(O4:O85)</f>
        <v>1580.7883678761066</v>
      </c>
    </row>
    <row r="87" spans="1:15" x14ac:dyDescent="0.25">
      <c r="G87" s="15" t="s">
        <v>124</v>
      </c>
      <c r="H87" s="20">
        <f>H86/82</f>
        <v>24.52480080592542</v>
      </c>
      <c r="I87" s="21">
        <f>I86/82</f>
        <v>255.74737216539461</v>
      </c>
      <c r="J87" s="22">
        <f>J86/82</f>
        <v>33.328048780487805</v>
      </c>
      <c r="K87" s="17">
        <f>K86/82</f>
        <v>222.41932338490687</v>
      </c>
      <c r="M87" s="1" t="s">
        <v>123</v>
      </c>
      <c r="N87" s="19">
        <f>N86/82</f>
        <v>132.94512195121948</v>
      </c>
      <c r="O87" s="19">
        <f>O86/82</f>
        <v>19.277906925318373</v>
      </c>
    </row>
    <row r="88" spans="1:15" x14ac:dyDescent="0.25">
      <c r="A88" s="1" t="s">
        <v>135</v>
      </c>
      <c r="B88" s="23">
        <f>(I86*10)*12</f>
        <v>2516554.142107483</v>
      </c>
      <c r="C88" s="1"/>
      <c r="D88" s="1"/>
      <c r="E88" s="1"/>
      <c r="H88" s="24" t="s">
        <v>125</v>
      </c>
      <c r="I88" s="25" t="s">
        <v>126</v>
      </c>
      <c r="J88" s="25" t="s">
        <v>127</v>
      </c>
      <c r="K88" s="25" t="s">
        <v>115</v>
      </c>
      <c r="M88" s="1"/>
      <c r="N88" s="18"/>
    </row>
    <row r="89" spans="1:15" x14ac:dyDescent="0.25">
      <c r="A89" s="1" t="s">
        <v>117</v>
      </c>
      <c r="B89" s="26">
        <f>K86</f>
        <v>18238.384517562365</v>
      </c>
      <c r="C89" s="1"/>
      <c r="D89" s="1"/>
      <c r="E89" s="16"/>
    </row>
    <row r="90" spans="1:15" x14ac:dyDescent="0.25">
      <c r="A90" s="1" t="s">
        <v>136</v>
      </c>
      <c r="B90" s="27">
        <f>B88*0.6</f>
        <v>1509932.4852644897</v>
      </c>
      <c r="C90" s="1"/>
      <c r="D90" s="1"/>
      <c r="E90" s="16"/>
    </row>
    <row r="91" spans="1:15" x14ac:dyDescent="0.25">
      <c r="A91" s="1"/>
      <c r="B91" s="27"/>
      <c r="C91" s="1"/>
      <c r="D91" s="1"/>
      <c r="E91" s="16"/>
    </row>
    <row r="92" spans="1:15" x14ac:dyDescent="0.25">
      <c r="A92" s="1" t="s">
        <v>132</v>
      </c>
      <c r="B92" s="27"/>
      <c r="C92" s="1"/>
      <c r="D92" s="1"/>
      <c r="E92" s="16"/>
    </row>
    <row r="93" spans="1:15" x14ac:dyDescent="0.25">
      <c r="A93" s="1" t="s">
        <v>130</v>
      </c>
      <c r="B93" s="19">
        <f>B88-B90</f>
        <v>1006621.6568429933</v>
      </c>
      <c r="C93" s="1"/>
      <c r="D93" s="1"/>
      <c r="E93" s="16"/>
    </row>
    <row r="94" spans="1:15" x14ac:dyDescent="0.25">
      <c r="A94" s="1" t="s">
        <v>131</v>
      </c>
      <c r="B94" s="19">
        <v>125000</v>
      </c>
      <c r="C94" s="1"/>
      <c r="D94" s="1"/>
      <c r="E94" s="16"/>
    </row>
    <row r="95" spans="1:15" x14ac:dyDescent="0.25">
      <c r="A95" s="1" t="s">
        <v>133</v>
      </c>
      <c r="B95" s="19">
        <v>25000</v>
      </c>
      <c r="C95" s="1"/>
      <c r="D95" s="1"/>
      <c r="E95" s="16"/>
    </row>
    <row r="96" spans="1:15" x14ac:dyDescent="0.25">
      <c r="A96" s="1" t="s">
        <v>134</v>
      </c>
      <c r="B96" s="19">
        <f>SUM(B93:B95)</f>
        <v>1156621.6568429933</v>
      </c>
      <c r="C96" s="1"/>
      <c r="D96" s="1"/>
      <c r="E96" s="16"/>
    </row>
    <row r="97" spans="1:5" x14ac:dyDescent="0.25">
      <c r="A97" s="1"/>
      <c r="B97" s="26"/>
      <c r="C97" s="1"/>
      <c r="D97" s="1"/>
      <c r="E97" s="16"/>
    </row>
    <row r="98" spans="1:5" x14ac:dyDescent="0.25">
      <c r="A98" s="1" t="s">
        <v>139</v>
      </c>
      <c r="B98" s="27">
        <f>B90+B96</f>
        <v>2666554.142107483</v>
      </c>
    </row>
    <row r="99" spans="1:5" x14ac:dyDescent="0.25">
      <c r="A99" s="1"/>
      <c r="B99" s="27"/>
    </row>
    <row r="100" spans="1:5" x14ac:dyDescent="0.25">
      <c r="A100" s="2" t="s">
        <v>119</v>
      </c>
    </row>
    <row r="102" spans="1:5" x14ac:dyDescent="0.25">
      <c r="A102" s="1"/>
      <c r="B102" s="23"/>
    </row>
    <row r="103" spans="1:5" x14ac:dyDescent="0.25">
      <c r="A103" s="1"/>
      <c r="B103" s="26"/>
    </row>
    <row r="104" spans="1:5" x14ac:dyDescent="0.25">
      <c r="A104" s="1"/>
      <c r="B104" s="27"/>
    </row>
    <row r="105" spans="1:5" x14ac:dyDescent="0.25">
      <c r="A105" s="1"/>
      <c r="B105" s="27"/>
    </row>
    <row r="106" spans="1:5" x14ac:dyDescent="0.25">
      <c r="A106" s="28"/>
      <c r="B106" s="27"/>
    </row>
    <row r="107" spans="1:5" x14ac:dyDescent="0.25">
      <c r="A107" s="1"/>
      <c r="B107" s="19"/>
    </row>
    <row r="108" spans="1:5" x14ac:dyDescent="0.25">
      <c r="A108" s="1"/>
      <c r="B108" s="19"/>
    </row>
    <row r="109" spans="1:5" x14ac:dyDescent="0.25">
      <c r="A109" s="1"/>
      <c r="B109" s="19"/>
    </row>
    <row r="110" spans="1:5" x14ac:dyDescent="0.25">
      <c r="A110" s="1"/>
      <c r="B110" s="19"/>
    </row>
    <row r="111" spans="1:5" x14ac:dyDescent="0.25">
      <c r="A111" s="1"/>
      <c r="B111" s="26"/>
    </row>
  </sheetData>
  <sortState ref="A2:F83">
    <sortCondition ref="A2"/>
  </sortState>
  <pageMargins left="0.7" right="0.7" top="0.75" bottom="0.75" header="0.3" footer="0.3"/>
  <pageSetup paperSize="5" scale="59" fitToHeight="0" orientation="landscape" horizontalDpi="1200" verticalDpi="1200" r:id="rId1"/>
  <headerFooter>
    <oddHeader>&amp;L&amp;A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8.5703125" style="2" bestFit="1" customWidth="1"/>
    <col min="2" max="8" width="14.7109375" style="2" customWidth="1"/>
    <col min="9" max="9" width="17.42578125" style="2" customWidth="1"/>
    <col min="10" max="11" width="14.7109375" style="2" customWidth="1"/>
    <col min="12" max="12" width="26.85546875" style="3" customWidth="1"/>
    <col min="13" max="13" width="31.7109375" style="2" customWidth="1"/>
    <col min="14" max="14" width="14.7109375" style="3" customWidth="1"/>
    <col min="15" max="15" width="13.5703125" style="2" customWidth="1"/>
    <col min="16" max="16384" width="9.140625" style="2"/>
  </cols>
  <sheetData>
    <row r="1" spans="1:15" x14ac:dyDescent="0.25">
      <c r="A1" s="1" t="s">
        <v>120</v>
      </c>
    </row>
    <row r="2" spans="1:15" x14ac:dyDescent="0.25">
      <c r="A2" s="1" t="s">
        <v>121</v>
      </c>
    </row>
    <row r="3" spans="1:15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112</v>
      </c>
      <c r="G3" s="4" t="s">
        <v>113</v>
      </c>
      <c r="H3" s="4" t="s">
        <v>114</v>
      </c>
      <c r="I3" s="4" t="s">
        <v>137</v>
      </c>
      <c r="J3" s="4" t="s">
        <v>118</v>
      </c>
      <c r="K3" s="4" t="s">
        <v>115</v>
      </c>
      <c r="L3" s="5" t="s">
        <v>88</v>
      </c>
      <c r="M3" s="4" t="s">
        <v>87</v>
      </c>
      <c r="N3" s="5" t="s">
        <v>88</v>
      </c>
      <c r="O3" s="4" t="s">
        <v>128</v>
      </c>
    </row>
    <row r="4" spans="1:15" x14ac:dyDescent="0.25">
      <c r="A4" s="6" t="s">
        <v>58</v>
      </c>
      <c r="B4" s="7">
        <v>11</v>
      </c>
      <c r="C4" s="7">
        <v>13</v>
      </c>
      <c r="D4" s="7">
        <v>1251</v>
      </c>
      <c r="E4" s="7">
        <v>44</v>
      </c>
      <c r="F4" s="7">
        <f>E4*52</f>
        <v>2288</v>
      </c>
      <c r="G4" s="8">
        <f>D4/F4</f>
        <v>0.54676573426573427</v>
      </c>
      <c r="H4" s="9">
        <f>B4+C4+G4</f>
        <v>24.546765734265733</v>
      </c>
      <c r="I4" s="8">
        <v>100</v>
      </c>
      <c r="J4" s="10">
        <v>60</v>
      </c>
      <c r="K4" s="11">
        <f>I4-H4</f>
        <v>75.453234265734267</v>
      </c>
      <c r="L4" s="12">
        <v>32</v>
      </c>
      <c r="M4" s="2" t="s">
        <v>89</v>
      </c>
      <c r="N4" s="12">
        <v>32</v>
      </c>
      <c r="O4" s="13">
        <f>N4/J4</f>
        <v>0.53333333333333333</v>
      </c>
    </row>
    <row r="5" spans="1:15" x14ac:dyDescent="0.25">
      <c r="A5" s="6" t="s">
        <v>33</v>
      </c>
      <c r="B5" s="7">
        <v>1</v>
      </c>
      <c r="C5" s="7">
        <v>12</v>
      </c>
      <c r="D5" s="7">
        <v>0</v>
      </c>
      <c r="E5" s="7">
        <v>30</v>
      </c>
      <c r="F5" s="7">
        <f t="shared" ref="F5:F68" si="0">E5*52</f>
        <v>1560</v>
      </c>
      <c r="G5" s="8">
        <f t="shared" ref="G5:G68" si="1">D5/F5</f>
        <v>0</v>
      </c>
      <c r="H5" s="9">
        <f t="shared" ref="H5:H68" si="2">B5+C5+G5</f>
        <v>13</v>
      </c>
      <c r="I5" s="8">
        <v>100</v>
      </c>
      <c r="J5" s="7">
        <v>6</v>
      </c>
      <c r="K5" s="11">
        <f t="shared" ref="K5:K68" si="3">I5-H5</f>
        <v>87</v>
      </c>
      <c r="L5" s="12">
        <v>87</v>
      </c>
      <c r="M5" s="2" t="s">
        <v>90</v>
      </c>
      <c r="N5" s="12">
        <v>87</v>
      </c>
      <c r="O5" s="13">
        <f t="shared" ref="O5:O68" si="4">N5/J5</f>
        <v>14.5</v>
      </c>
    </row>
    <row r="6" spans="1:15" x14ac:dyDescent="0.25">
      <c r="A6" s="6" t="s">
        <v>10</v>
      </c>
      <c r="B6" s="7">
        <v>11</v>
      </c>
      <c r="C6" s="7">
        <v>24</v>
      </c>
      <c r="D6" s="7">
        <v>1850</v>
      </c>
      <c r="E6" s="7">
        <v>50</v>
      </c>
      <c r="F6" s="7">
        <f t="shared" si="0"/>
        <v>2600</v>
      </c>
      <c r="G6" s="8">
        <f t="shared" si="1"/>
        <v>0.71153846153846156</v>
      </c>
      <c r="H6" s="9">
        <f t="shared" si="2"/>
        <v>35.71153846153846</v>
      </c>
      <c r="I6" s="8">
        <v>100</v>
      </c>
      <c r="J6" s="7">
        <v>11.5</v>
      </c>
      <c r="K6" s="11">
        <f t="shared" si="3"/>
        <v>64.288461538461547</v>
      </c>
      <c r="L6" s="12">
        <v>125</v>
      </c>
      <c r="M6" s="2" t="s">
        <v>91</v>
      </c>
      <c r="N6" s="12">
        <v>125</v>
      </c>
      <c r="O6" s="13">
        <f t="shared" si="4"/>
        <v>10.869565217391305</v>
      </c>
    </row>
    <row r="7" spans="1:15" x14ac:dyDescent="0.25">
      <c r="A7" s="6" t="s">
        <v>6</v>
      </c>
      <c r="B7" s="7">
        <v>64</v>
      </c>
      <c r="C7" s="7">
        <v>113</v>
      </c>
      <c r="D7" s="7">
        <v>23195</v>
      </c>
      <c r="E7" s="7">
        <v>63</v>
      </c>
      <c r="F7" s="7">
        <f t="shared" si="0"/>
        <v>3276</v>
      </c>
      <c r="G7" s="8">
        <f t="shared" si="1"/>
        <v>7.08028083028083</v>
      </c>
      <c r="H7" s="9">
        <f t="shared" si="2"/>
        <v>184.08028083028083</v>
      </c>
      <c r="I7" s="8">
        <v>1000</v>
      </c>
      <c r="J7" s="7">
        <v>1000</v>
      </c>
      <c r="K7" s="11">
        <f t="shared" si="3"/>
        <v>815.9197191697192</v>
      </c>
      <c r="L7" s="14" t="s">
        <v>93</v>
      </c>
      <c r="M7" s="2" t="s">
        <v>92</v>
      </c>
      <c r="N7" s="14">
        <v>106.88</v>
      </c>
      <c r="O7" s="13">
        <f t="shared" si="4"/>
        <v>0.10687999999999999</v>
      </c>
    </row>
    <row r="8" spans="1:15" x14ac:dyDescent="0.25">
      <c r="A8" s="6" t="s">
        <v>72</v>
      </c>
      <c r="B8" s="7">
        <v>11</v>
      </c>
      <c r="C8" s="7">
        <v>19</v>
      </c>
      <c r="D8" s="7">
        <v>52925</v>
      </c>
      <c r="E8" s="7">
        <v>50</v>
      </c>
      <c r="F8" s="7">
        <f t="shared" si="0"/>
        <v>2600</v>
      </c>
      <c r="G8" s="8">
        <f t="shared" si="1"/>
        <v>20.35576923076923</v>
      </c>
      <c r="H8" s="9">
        <f t="shared" si="2"/>
        <v>50.355769230769226</v>
      </c>
      <c r="I8" s="8">
        <v>100</v>
      </c>
      <c r="J8" s="7">
        <v>36</v>
      </c>
      <c r="K8" s="11">
        <f t="shared" si="3"/>
        <v>49.644230769230774</v>
      </c>
      <c r="L8" s="12">
        <v>85</v>
      </c>
      <c r="M8" s="2" t="s">
        <v>89</v>
      </c>
      <c r="N8" s="12">
        <v>85</v>
      </c>
      <c r="O8" s="13">
        <f t="shared" si="4"/>
        <v>2.3611111111111112</v>
      </c>
    </row>
    <row r="9" spans="1:15" x14ac:dyDescent="0.25">
      <c r="A9" s="6" t="s">
        <v>49</v>
      </c>
      <c r="B9" s="7">
        <v>2</v>
      </c>
      <c r="C9" s="7">
        <v>9</v>
      </c>
      <c r="D9" s="7">
        <v>0</v>
      </c>
      <c r="E9" s="7">
        <v>33</v>
      </c>
      <c r="F9" s="7">
        <f t="shared" si="0"/>
        <v>1716</v>
      </c>
      <c r="G9" s="8">
        <f t="shared" si="1"/>
        <v>0</v>
      </c>
      <c r="H9" s="9">
        <f t="shared" si="2"/>
        <v>11</v>
      </c>
      <c r="I9" s="8">
        <v>100</v>
      </c>
      <c r="J9" s="7">
        <v>3</v>
      </c>
      <c r="K9" s="11">
        <f t="shared" si="3"/>
        <v>89</v>
      </c>
      <c r="L9" s="12">
        <v>22</v>
      </c>
      <c r="M9" s="2" t="s">
        <v>94</v>
      </c>
      <c r="N9" s="12">
        <v>22</v>
      </c>
      <c r="O9" s="13">
        <f t="shared" si="4"/>
        <v>7.333333333333333</v>
      </c>
    </row>
    <row r="10" spans="1:15" x14ac:dyDescent="0.25">
      <c r="A10" s="6" t="s">
        <v>53</v>
      </c>
      <c r="B10" s="7">
        <v>7</v>
      </c>
      <c r="C10" s="7">
        <v>25</v>
      </c>
      <c r="D10" s="7">
        <v>0</v>
      </c>
      <c r="E10" s="7">
        <v>42</v>
      </c>
      <c r="F10" s="7">
        <f t="shared" si="0"/>
        <v>2184</v>
      </c>
      <c r="G10" s="8">
        <f t="shared" si="1"/>
        <v>0</v>
      </c>
      <c r="H10" s="9">
        <f t="shared" si="2"/>
        <v>32</v>
      </c>
      <c r="I10" s="8">
        <v>100</v>
      </c>
      <c r="J10" s="7">
        <v>17.5</v>
      </c>
      <c r="K10" s="11">
        <f t="shared" si="3"/>
        <v>68</v>
      </c>
      <c r="L10" s="12">
        <v>180</v>
      </c>
      <c r="M10" s="2" t="s">
        <v>89</v>
      </c>
      <c r="N10" s="12">
        <v>180</v>
      </c>
      <c r="O10" s="13">
        <f t="shared" si="4"/>
        <v>10.285714285714286</v>
      </c>
    </row>
    <row r="11" spans="1:15" x14ac:dyDescent="0.25">
      <c r="A11" s="6" t="s">
        <v>59</v>
      </c>
      <c r="B11" s="7">
        <v>34</v>
      </c>
      <c r="C11" s="7">
        <v>60</v>
      </c>
      <c r="D11" s="7">
        <v>0</v>
      </c>
      <c r="E11" s="7">
        <v>59</v>
      </c>
      <c r="F11" s="7">
        <f t="shared" si="0"/>
        <v>3068</v>
      </c>
      <c r="G11" s="8">
        <f t="shared" si="1"/>
        <v>0</v>
      </c>
      <c r="H11" s="9">
        <f t="shared" si="2"/>
        <v>94</v>
      </c>
      <c r="I11" s="8">
        <v>1000</v>
      </c>
      <c r="J11" s="10">
        <v>60</v>
      </c>
      <c r="K11" s="11">
        <f t="shared" si="3"/>
        <v>906</v>
      </c>
      <c r="L11" s="12">
        <v>75</v>
      </c>
      <c r="M11" s="2" t="s">
        <v>89</v>
      </c>
      <c r="N11" s="12">
        <v>75</v>
      </c>
      <c r="O11" s="13">
        <f t="shared" si="4"/>
        <v>1.25</v>
      </c>
    </row>
    <row r="12" spans="1:15" x14ac:dyDescent="0.25">
      <c r="A12" s="6" t="s">
        <v>8</v>
      </c>
      <c r="B12" s="7">
        <v>3</v>
      </c>
      <c r="C12" s="7">
        <v>7</v>
      </c>
      <c r="D12" s="7">
        <v>204</v>
      </c>
      <c r="E12" s="7">
        <v>26</v>
      </c>
      <c r="F12" s="7">
        <f t="shared" si="0"/>
        <v>1352</v>
      </c>
      <c r="G12" s="8">
        <f t="shared" si="1"/>
        <v>0.15088757396449703</v>
      </c>
      <c r="H12" s="9">
        <f t="shared" si="2"/>
        <v>10.150887573964496</v>
      </c>
      <c r="I12" s="8">
        <v>100</v>
      </c>
      <c r="J12" s="7">
        <v>13</v>
      </c>
      <c r="K12" s="11">
        <f t="shared" si="3"/>
        <v>89.849112426035504</v>
      </c>
      <c r="L12" s="12">
        <v>115</v>
      </c>
      <c r="M12" s="2" t="s">
        <v>91</v>
      </c>
      <c r="N12" s="12">
        <v>115</v>
      </c>
      <c r="O12" s="13">
        <f t="shared" si="4"/>
        <v>8.8461538461538467</v>
      </c>
    </row>
    <row r="13" spans="1:15" x14ac:dyDescent="0.25">
      <c r="A13" s="6" t="s">
        <v>54</v>
      </c>
      <c r="B13" s="7">
        <v>20</v>
      </c>
      <c r="C13" s="7">
        <v>13</v>
      </c>
      <c r="D13" s="7">
        <v>0</v>
      </c>
      <c r="E13" s="7">
        <v>61</v>
      </c>
      <c r="F13" s="7">
        <f t="shared" si="0"/>
        <v>3172</v>
      </c>
      <c r="G13" s="8">
        <f t="shared" si="1"/>
        <v>0</v>
      </c>
      <c r="H13" s="9">
        <f t="shared" si="2"/>
        <v>33</v>
      </c>
      <c r="I13" s="8">
        <v>100</v>
      </c>
      <c r="J13" s="7">
        <v>10</v>
      </c>
      <c r="K13" s="11">
        <f t="shared" si="3"/>
        <v>67</v>
      </c>
      <c r="L13" s="12">
        <v>1190</v>
      </c>
      <c r="M13" s="2" t="s">
        <v>91</v>
      </c>
      <c r="N13" s="12">
        <v>1190</v>
      </c>
      <c r="O13" s="13">
        <f t="shared" si="4"/>
        <v>119</v>
      </c>
    </row>
    <row r="14" spans="1:15" x14ac:dyDescent="0.25">
      <c r="A14" s="6" t="s">
        <v>56</v>
      </c>
      <c r="B14" s="7">
        <v>16</v>
      </c>
      <c r="C14" s="7">
        <v>37</v>
      </c>
      <c r="D14" s="7">
        <v>3366</v>
      </c>
      <c r="E14" s="7">
        <v>51</v>
      </c>
      <c r="F14" s="7">
        <f t="shared" si="0"/>
        <v>2652</v>
      </c>
      <c r="G14" s="8">
        <f t="shared" si="1"/>
        <v>1.2692307692307692</v>
      </c>
      <c r="H14" s="9">
        <f t="shared" si="2"/>
        <v>54.269230769230766</v>
      </c>
      <c r="I14" s="8">
        <v>1000</v>
      </c>
      <c r="J14" s="7">
        <v>15</v>
      </c>
      <c r="K14" s="11">
        <f t="shared" si="3"/>
        <v>945.73076923076928</v>
      </c>
      <c r="L14" s="12">
        <v>279</v>
      </c>
      <c r="M14" s="2" t="s">
        <v>95</v>
      </c>
      <c r="N14" s="12">
        <v>279</v>
      </c>
      <c r="O14" s="13">
        <f t="shared" si="4"/>
        <v>18.600000000000001</v>
      </c>
    </row>
    <row r="15" spans="1:15" x14ac:dyDescent="0.25">
      <c r="A15" s="6" t="s">
        <v>7</v>
      </c>
      <c r="B15" s="7">
        <v>4</v>
      </c>
      <c r="C15" s="7">
        <v>11</v>
      </c>
      <c r="D15" s="7">
        <v>0</v>
      </c>
      <c r="E15" s="7">
        <v>40</v>
      </c>
      <c r="F15" s="7">
        <f t="shared" si="0"/>
        <v>2080</v>
      </c>
      <c r="G15" s="8">
        <f t="shared" si="1"/>
        <v>0</v>
      </c>
      <c r="H15" s="9">
        <f t="shared" si="2"/>
        <v>15</v>
      </c>
      <c r="I15" s="8">
        <v>100</v>
      </c>
      <c r="J15" s="7">
        <v>24</v>
      </c>
      <c r="K15" s="11">
        <f t="shared" si="3"/>
        <v>85</v>
      </c>
      <c r="L15" s="12">
        <v>79</v>
      </c>
      <c r="M15" s="2" t="s">
        <v>94</v>
      </c>
      <c r="N15" s="12">
        <v>79</v>
      </c>
      <c r="O15" s="13">
        <f t="shared" si="4"/>
        <v>3.2916666666666665</v>
      </c>
    </row>
    <row r="16" spans="1:15" x14ac:dyDescent="0.25">
      <c r="A16" s="6" t="s">
        <v>35</v>
      </c>
      <c r="B16" s="7">
        <v>2</v>
      </c>
      <c r="C16" s="7">
        <v>16</v>
      </c>
      <c r="D16" s="7">
        <v>0</v>
      </c>
      <c r="E16" s="7">
        <v>40</v>
      </c>
      <c r="F16" s="7">
        <f t="shared" si="0"/>
        <v>2080</v>
      </c>
      <c r="G16" s="8">
        <f t="shared" si="1"/>
        <v>0</v>
      </c>
      <c r="H16" s="9">
        <f t="shared" si="2"/>
        <v>18</v>
      </c>
      <c r="I16" s="8">
        <v>100</v>
      </c>
      <c r="J16" s="7">
        <v>15</v>
      </c>
      <c r="K16" s="11">
        <f t="shared" si="3"/>
        <v>82</v>
      </c>
      <c r="L16" s="12">
        <v>100</v>
      </c>
      <c r="M16" s="2" t="s">
        <v>90</v>
      </c>
      <c r="N16" s="12">
        <v>100</v>
      </c>
      <c r="O16" s="13">
        <f t="shared" si="4"/>
        <v>6.666666666666667</v>
      </c>
    </row>
    <row r="17" spans="1:15" x14ac:dyDescent="0.25">
      <c r="A17" s="6" t="s">
        <v>41</v>
      </c>
      <c r="B17" s="7">
        <v>6</v>
      </c>
      <c r="C17" s="7">
        <v>15</v>
      </c>
      <c r="D17" s="7">
        <v>1357</v>
      </c>
      <c r="E17" s="7">
        <v>49</v>
      </c>
      <c r="F17" s="7">
        <f t="shared" si="0"/>
        <v>2548</v>
      </c>
      <c r="G17" s="8">
        <f t="shared" si="1"/>
        <v>0.53257456828885397</v>
      </c>
      <c r="H17" s="9">
        <f t="shared" si="2"/>
        <v>21.532574568288855</v>
      </c>
      <c r="I17" s="8">
        <v>100</v>
      </c>
      <c r="J17" s="7">
        <v>27</v>
      </c>
      <c r="K17" s="11">
        <f t="shared" si="3"/>
        <v>78.467425431711149</v>
      </c>
      <c r="L17" s="12">
        <v>100</v>
      </c>
      <c r="M17" s="2" t="s">
        <v>94</v>
      </c>
      <c r="N17" s="12">
        <v>100</v>
      </c>
      <c r="O17" s="13">
        <f t="shared" si="4"/>
        <v>3.7037037037037037</v>
      </c>
    </row>
    <row r="18" spans="1:15" x14ac:dyDescent="0.25">
      <c r="A18" s="6" t="s">
        <v>36</v>
      </c>
      <c r="B18" s="7">
        <v>4</v>
      </c>
      <c r="C18" s="7">
        <v>12</v>
      </c>
      <c r="D18" s="7">
        <v>0</v>
      </c>
      <c r="E18" s="7">
        <v>38</v>
      </c>
      <c r="F18" s="7">
        <f t="shared" si="0"/>
        <v>1976</v>
      </c>
      <c r="G18" s="8">
        <f t="shared" si="1"/>
        <v>0</v>
      </c>
      <c r="H18" s="9">
        <f t="shared" si="2"/>
        <v>16</v>
      </c>
      <c r="I18" s="8">
        <v>100</v>
      </c>
      <c r="J18" s="7">
        <v>14.5</v>
      </c>
      <c r="K18" s="11">
        <f t="shared" si="3"/>
        <v>84</v>
      </c>
      <c r="L18" s="14"/>
      <c r="N18" s="14">
        <v>106.88</v>
      </c>
      <c r="O18" s="13">
        <f t="shared" si="4"/>
        <v>7.3710344827586205</v>
      </c>
    </row>
    <row r="19" spans="1:15" x14ac:dyDescent="0.25">
      <c r="A19" s="6" t="s">
        <v>21</v>
      </c>
      <c r="B19" s="7">
        <v>2</v>
      </c>
      <c r="C19" s="7">
        <v>4</v>
      </c>
      <c r="D19" s="7">
        <v>0</v>
      </c>
      <c r="E19" s="7">
        <v>43</v>
      </c>
      <c r="F19" s="7">
        <f t="shared" si="0"/>
        <v>2236</v>
      </c>
      <c r="G19" s="8">
        <f t="shared" si="1"/>
        <v>0</v>
      </c>
      <c r="H19" s="9">
        <f t="shared" si="2"/>
        <v>6</v>
      </c>
      <c r="I19" s="8">
        <v>100</v>
      </c>
      <c r="J19" s="7">
        <v>2</v>
      </c>
      <c r="K19" s="11">
        <f t="shared" si="3"/>
        <v>94</v>
      </c>
      <c r="L19" s="12">
        <v>52</v>
      </c>
      <c r="M19" s="2" t="s">
        <v>96</v>
      </c>
      <c r="N19" s="12">
        <v>52</v>
      </c>
      <c r="O19" s="13">
        <f t="shared" si="4"/>
        <v>26</v>
      </c>
    </row>
    <row r="20" spans="1:15" x14ac:dyDescent="0.25">
      <c r="A20" s="6" t="s">
        <v>70</v>
      </c>
      <c r="B20" s="7">
        <v>4</v>
      </c>
      <c r="C20" s="7">
        <v>15</v>
      </c>
      <c r="D20" s="7">
        <v>1425</v>
      </c>
      <c r="E20" s="7">
        <v>33</v>
      </c>
      <c r="F20" s="7">
        <f t="shared" si="0"/>
        <v>1716</v>
      </c>
      <c r="G20" s="8">
        <f t="shared" si="1"/>
        <v>0.83041958041958042</v>
      </c>
      <c r="H20" s="9">
        <f t="shared" si="2"/>
        <v>19.83041958041958</v>
      </c>
      <c r="I20" s="8">
        <v>100</v>
      </c>
      <c r="J20" s="7">
        <v>7</v>
      </c>
      <c r="K20" s="11">
        <f t="shared" si="3"/>
        <v>80.169580419580427</v>
      </c>
      <c r="L20" s="12">
        <v>215</v>
      </c>
      <c r="M20" s="2" t="s">
        <v>91</v>
      </c>
      <c r="N20" s="12">
        <v>215</v>
      </c>
      <c r="O20" s="13">
        <f t="shared" si="4"/>
        <v>30.714285714285715</v>
      </c>
    </row>
    <row r="21" spans="1:15" x14ac:dyDescent="0.25">
      <c r="A21" s="6" t="s">
        <v>38</v>
      </c>
      <c r="B21" s="7">
        <v>2</v>
      </c>
      <c r="C21" s="7">
        <v>2</v>
      </c>
      <c r="D21" s="7">
        <v>0</v>
      </c>
      <c r="E21" s="7">
        <v>40</v>
      </c>
      <c r="F21" s="7">
        <f t="shared" si="0"/>
        <v>2080</v>
      </c>
      <c r="G21" s="8">
        <f t="shared" si="1"/>
        <v>0</v>
      </c>
      <c r="H21" s="9">
        <f t="shared" si="2"/>
        <v>4</v>
      </c>
      <c r="I21" s="8">
        <v>100</v>
      </c>
      <c r="J21" s="7">
        <v>30</v>
      </c>
      <c r="K21" s="11">
        <f t="shared" si="3"/>
        <v>96</v>
      </c>
      <c r="L21" s="14"/>
      <c r="N21" s="14">
        <v>106.88</v>
      </c>
      <c r="O21" s="13">
        <f t="shared" si="4"/>
        <v>3.5626666666666664</v>
      </c>
    </row>
    <row r="22" spans="1:15" x14ac:dyDescent="0.25">
      <c r="A22" s="6" t="s">
        <v>61</v>
      </c>
      <c r="B22" s="7">
        <v>3</v>
      </c>
      <c r="C22" s="7">
        <v>8</v>
      </c>
      <c r="D22" s="7">
        <v>2408</v>
      </c>
      <c r="E22" s="7">
        <v>40</v>
      </c>
      <c r="F22" s="7">
        <f t="shared" si="0"/>
        <v>2080</v>
      </c>
      <c r="G22" s="8">
        <f t="shared" si="1"/>
        <v>1.1576923076923078</v>
      </c>
      <c r="H22" s="9">
        <f t="shared" si="2"/>
        <v>12.157692307692308</v>
      </c>
      <c r="I22" s="8">
        <v>100</v>
      </c>
      <c r="J22" s="7">
        <v>5.5</v>
      </c>
      <c r="K22" s="11">
        <f t="shared" si="3"/>
        <v>87.842307692307685</v>
      </c>
      <c r="L22" s="14"/>
      <c r="N22" s="14">
        <v>106.88</v>
      </c>
      <c r="O22" s="13">
        <f t="shared" si="4"/>
        <v>19.432727272727274</v>
      </c>
    </row>
    <row r="23" spans="1:15" x14ac:dyDescent="0.25">
      <c r="A23" s="6" t="s">
        <v>85</v>
      </c>
      <c r="B23" s="7">
        <v>1</v>
      </c>
      <c r="C23" s="7">
        <v>2</v>
      </c>
      <c r="D23" s="7">
        <v>0</v>
      </c>
      <c r="E23" s="7">
        <v>15</v>
      </c>
      <c r="F23" s="7">
        <f t="shared" si="0"/>
        <v>780</v>
      </c>
      <c r="G23" s="8">
        <f t="shared" si="1"/>
        <v>0</v>
      </c>
      <c r="H23" s="9">
        <f t="shared" si="2"/>
        <v>3</v>
      </c>
      <c r="I23" s="8">
        <v>100</v>
      </c>
      <c r="J23" s="7">
        <v>30</v>
      </c>
      <c r="K23" s="11">
        <f t="shared" si="3"/>
        <v>97</v>
      </c>
      <c r="L23" s="14"/>
      <c r="N23" s="14">
        <v>106.88</v>
      </c>
      <c r="O23" s="13">
        <f t="shared" si="4"/>
        <v>3.5626666666666664</v>
      </c>
    </row>
    <row r="24" spans="1:15" x14ac:dyDescent="0.25">
      <c r="A24" s="6" t="s">
        <v>71</v>
      </c>
      <c r="B24" s="7">
        <v>3</v>
      </c>
      <c r="C24" s="7">
        <v>10</v>
      </c>
      <c r="D24" s="7">
        <v>260</v>
      </c>
      <c r="E24" s="7">
        <v>26</v>
      </c>
      <c r="F24" s="7">
        <f t="shared" si="0"/>
        <v>1352</v>
      </c>
      <c r="G24" s="8">
        <f t="shared" si="1"/>
        <v>0.19230769230769232</v>
      </c>
      <c r="H24" s="9">
        <f t="shared" si="2"/>
        <v>13.192307692307692</v>
      </c>
      <c r="I24" s="8">
        <v>100</v>
      </c>
      <c r="J24" s="7">
        <v>20</v>
      </c>
      <c r="K24" s="11">
        <f t="shared" si="3"/>
        <v>86.807692307692307</v>
      </c>
      <c r="L24" s="14"/>
      <c r="M24" s="2" t="s">
        <v>97</v>
      </c>
      <c r="N24" s="14">
        <v>106.88</v>
      </c>
      <c r="O24" s="13">
        <f t="shared" si="4"/>
        <v>5.3439999999999994</v>
      </c>
    </row>
    <row r="25" spans="1:15" x14ac:dyDescent="0.25">
      <c r="A25" s="6" t="s">
        <v>39</v>
      </c>
      <c r="B25" s="7">
        <v>1</v>
      </c>
      <c r="C25" s="7">
        <v>5</v>
      </c>
      <c r="D25" s="7">
        <v>1700</v>
      </c>
      <c r="E25" s="7">
        <v>29</v>
      </c>
      <c r="F25" s="7">
        <f t="shared" si="0"/>
        <v>1508</v>
      </c>
      <c r="G25" s="8">
        <f t="shared" si="1"/>
        <v>1.1273209549071619</v>
      </c>
      <c r="H25" s="9">
        <f t="shared" si="2"/>
        <v>7.1273209549071623</v>
      </c>
      <c r="I25" s="8">
        <v>100</v>
      </c>
      <c r="J25" s="7">
        <v>1</v>
      </c>
      <c r="K25" s="11">
        <f t="shared" si="3"/>
        <v>92.872679045092838</v>
      </c>
      <c r="L25" s="12">
        <v>55</v>
      </c>
      <c r="M25" s="2" t="s">
        <v>98</v>
      </c>
      <c r="N25" s="12">
        <v>55</v>
      </c>
      <c r="O25" s="13">
        <f t="shared" si="4"/>
        <v>55</v>
      </c>
    </row>
    <row r="26" spans="1:15" x14ac:dyDescent="0.25">
      <c r="A26" s="6" t="s">
        <v>26</v>
      </c>
      <c r="B26" s="7">
        <v>1</v>
      </c>
      <c r="C26" s="7">
        <v>4</v>
      </c>
      <c r="D26" s="7">
        <v>0</v>
      </c>
      <c r="E26" s="7">
        <v>30</v>
      </c>
      <c r="F26" s="7">
        <f t="shared" si="0"/>
        <v>1560</v>
      </c>
      <c r="G26" s="8">
        <f t="shared" si="1"/>
        <v>0</v>
      </c>
      <c r="H26" s="9">
        <f t="shared" si="2"/>
        <v>5</v>
      </c>
      <c r="I26" s="8">
        <v>100</v>
      </c>
      <c r="J26" s="7">
        <v>8</v>
      </c>
      <c r="K26" s="11">
        <f t="shared" si="3"/>
        <v>95</v>
      </c>
      <c r="L26" s="12">
        <v>27</v>
      </c>
      <c r="M26" s="2" t="s">
        <v>99</v>
      </c>
      <c r="N26" s="12">
        <v>27</v>
      </c>
      <c r="O26" s="13">
        <f t="shared" si="4"/>
        <v>3.375</v>
      </c>
    </row>
    <row r="27" spans="1:15" x14ac:dyDescent="0.25">
      <c r="A27" s="6" t="s">
        <v>40</v>
      </c>
      <c r="B27" s="7">
        <v>2</v>
      </c>
      <c r="C27" s="7">
        <v>8</v>
      </c>
      <c r="D27" s="7">
        <v>0</v>
      </c>
      <c r="E27" s="7">
        <v>19</v>
      </c>
      <c r="F27" s="7">
        <f t="shared" si="0"/>
        <v>988</v>
      </c>
      <c r="G27" s="8">
        <f t="shared" si="1"/>
        <v>0</v>
      </c>
      <c r="H27" s="9">
        <f t="shared" si="2"/>
        <v>10</v>
      </c>
      <c r="I27" s="8">
        <v>100</v>
      </c>
      <c r="J27" s="7">
        <v>30</v>
      </c>
      <c r="K27" s="11">
        <f t="shared" si="3"/>
        <v>90</v>
      </c>
      <c r="L27" s="14"/>
      <c r="N27" s="14">
        <v>106.88</v>
      </c>
      <c r="O27" s="13">
        <f t="shared" si="4"/>
        <v>3.5626666666666664</v>
      </c>
    </row>
    <row r="28" spans="1:15" x14ac:dyDescent="0.25">
      <c r="A28" s="6" t="s">
        <v>24</v>
      </c>
      <c r="B28" s="7">
        <v>6</v>
      </c>
      <c r="C28" s="7">
        <v>6</v>
      </c>
      <c r="D28" s="7">
        <v>144</v>
      </c>
      <c r="E28" s="7">
        <v>45</v>
      </c>
      <c r="F28" s="7">
        <f t="shared" si="0"/>
        <v>2340</v>
      </c>
      <c r="G28" s="8">
        <f t="shared" si="1"/>
        <v>6.1538461538461542E-2</v>
      </c>
      <c r="H28" s="9">
        <f t="shared" si="2"/>
        <v>12.061538461538461</v>
      </c>
      <c r="I28" s="8">
        <v>100</v>
      </c>
      <c r="J28" s="7">
        <v>20</v>
      </c>
      <c r="K28" s="11">
        <f t="shared" si="3"/>
        <v>87.938461538461539</v>
      </c>
      <c r="L28" s="12">
        <v>81</v>
      </c>
      <c r="M28" s="2" t="s">
        <v>99</v>
      </c>
      <c r="N28" s="12">
        <v>81</v>
      </c>
      <c r="O28" s="13">
        <f t="shared" si="4"/>
        <v>4.05</v>
      </c>
    </row>
    <row r="29" spans="1:15" x14ac:dyDescent="0.25">
      <c r="A29" s="6" t="s">
        <v>29</v>
      </c>
      <c r="B29" s="7">
        <v>1</v>
      </c>
      <c r="C29" s="7">
        <v>2</v>
      </c>
      <c r="D29" s="7">
        <v>0</v>
      </c>
      <c r="E29" s="7">
        <v>28</v>
      </c>
      <c r="F29" s="7">
        <f t="shared" si="0"/>
        <v>1456</v>
      </c>
      <c r="G29" s="8">
        <f t="shared" si="1"/>
        <v>0</v>
      </c>
      <c r="H29" s="9">
        <f t="shared" si="2"/>
        <v>3</v>
      </c>
      <c r="I29" s="8">
        <v>100</v>
      </c>
      <c r="J29" s="7">
        <v>30</v>
      </c>
      <c r="K29" s="11">
        <f t="shared" si="3"/>
        <v>97</v>
      </c>
      <c r="L29" s="14"/>
      <c r="N29" s="14">
        <v>106.88</v>
      </c>
      <c r="O29" s="13">
        <f t="shared" si="4"/>
        <v>3.5626666666666664</v>
      </c>
    </row>
    <row r="30" spans="1:15" x14ac:dyDescent="0.25">
      <c r="A30" s="6" t="s">
        <v>18</v>
      </c>
      <c r="B30" s="7">
        <v>2</v>
      </c>
      <c r="C30" s="7">
        <v>3</v>
      </c>
      <c r="D30" s="7">
        <v>0</v>
      </c>
      <c r="E30" s="7">
        <v>30</v>
      </c>
      <c r="F30" s="7">
        <f t="shared" si="0"/>
        <v>1560</v>
      </c>
      <c r="G30" s="8">
        <f t="shared" si="1"/>
        <v>0</v>
      </c>
      <c r="H30" s="9">
        <f t="shared" si="2"/>
        <v>5</v>
      </c>
      <c r="I30" s="8">
        <v>100</v>
      </c>
      <c r="J30" s="10">
        <v>8</v>
      </c>
      <c r="K30" s="11">
        <f t="shared" si="3"/>
        <v>95</v>
      </c>
      <c r="L30" s="12">
        <v>46</v>
      </c>
      <c r="M30" s="2" t="s">
        <v>99</v>
      </c>
      <c r="N30" s="12">
        <v>46</v>
      </c>
      <c r="O30" s="13">
        <f t="shared" si="4"/>
        <v>5.75</v>
      </c>
    </row>
    <row r="31" spans="1:15" ht="45" x14ac:dyDescent="0.25">
      <c r="A31" s="6" t="s">
        <v>37</v>
      </c>
      <c r="B31" s="7">
        <v>6</v>
      </c>
      <c r="C31" s="7">
        <v>15</v>
      </c>
      <c r="D31" s="7">
        <v>991</v>
      </c>
      <c r="E31" s="7">
        <v>45</v>
      </c>
      <c r="F31" s="7">
        <f t="shared" si="0"/>
        <v>2340</v>
      </c>
      <c r="G31" s="8">
        <f t="shared" si="1"/>
        <v>0.4235042735042735</v>
      </c>
      <c r="H31" s="9">
        <f t="shared" si="2"/>
        <v>21.423504273504275</v>
      </c>
      <c r="I31" s="8">
        <v>100</v>
      </c>
      <c r="J31" s="7">
        <v>24</v>
      </c>
      <c r="K31" s="11">
        <f t="shared" si="3"/>
        <v>78.576495726495722</v>
      </c>
      <c r="L31" s="14" t="s">
        <v>100</v>
      </c>
      <c r="M31" s="2" t="s">
        <v>89</v>
      </c>
      <c r="N31" s="14">
        <v>109.9</v>
      </c>
      <c r="O31" s="13">
        <f t="shared" si="4"/>
        <v>4.5791666666666666</v>
      </c>
    </row>
    <row r="32" spans="1:15" x14ac:dyDescent="0.25">
      <c r="A32" s="6" t="s">
        <v>19</v>
      </c>
      <c r="B32" s="7">
        <v>6</v>
      </c>
      <c r="C32" s="7">
        <v>6</v>
      </c>
      <c r="D32" s="7">
        <v>0</v>
      </c>
      <c r="E32" s="7">
        <v>48</v>
      </c>
      <c r="F32" s="7">
        <f t="shared" si="0"/>
        <v>2496</v>
      </c>
      <c r="G32" s="8">
        <f t="shared" si="1"/>
        <v>0</v>
      </c>
      <c r="H32" s="9">
        <f t="shared" si="2"/>
        <v>12</v>
      </c>
      <c r="I32" s="8">
        <v>100</v>
      </c>
      <c r="J32" s="7">
        <v>30</v>
      </c>
      <c r="K32" s="11">
        <f t="shared" si="3"/>
        <v>88</v>
      </c>
      <c r="L32" s="14"/>
      <c r="N32" s="14">
        <v>106.88</v>
      </c>
      <c r="O32" s="13">
        <f t="shared" si="4"/>
        <v>3.5626666666666664</v>
      </c>
    </row>
    <row r="33" spans="1:15" x14ac:dyDescent="0.25">
      <c r="A33" s="6" t="s">
        <v>28</v>
      </c>
      <c r="B33" s="7">
        <v>6</v>
      </c>
      <c r="C33" s="7">
        <v>11</v>
      </c>
      <c r="D33" s="7">
        <v>1600</v>
      </c>
      <c r="E33" s="7">
        <v>45</v>
      </c>
      <c r="F33" s="7">
        <f t="shared" si="0"/>
        <v>2340</v>
      </c>
      <c r="G33" s="8">
        <f t="shared" si="1"/>
        <v>0.68376068376068377</v>
      </c>
      <c r="H33" s="9">
        <f t="shared" si="2"/>
        <v>17.683760683760685</v>
      </c>
      <c r="I33" s="8">
        <v>100</v>
      </c>
      <c r="J33" s="7">
        <v>8</v>
      </c>
      <c r="K33" s="11">
        <f t="shared" si="3"/>
        <v>82.316239316239319</v>
      </c>
      <c r="L33" s="14"/>
      <c r="N33" s="14">
        <v>106.88</v>
      </c>
      <c r="O33" s="13">
        <f t="shared" si="4"/>
        <v>13.36</v>
      </c>
    </row>
    <row r="34" spans="1:15" x14ac:dyDescent="0.25">
      <c r="A34" s="6" t="s">
        <v>32</v>
      </c>
      <c r="B34" s="7">
        <v>25</v>
      </c>
      <c r="C34" s="7">
        <v>40</v>
      </c>
      <c r="D34" s="7">
        <v>0</v>
      </c>
      <c r="E34" s="7">
        <v>46</v>
      </c>
      <c r="F34" s="7">
        <f t="shared" si="0"/>
        <v>2392</v>
      </c>
      <c r="G34" s="8">
        <f t="shared" si="1"/>
        <v>0</v>
      </c>
      <c r="H34" s="9">
        <f t="shared" si="2"/>
        <v>65</v>
      </c>
      <c r="I34" s="8">
        <v>1000</v>
      </c>
      <c r="J34" s="10">
        <v>15</v>
      </c>
      <c r="K34" s="11">
        <f t="shared" si="3"/>
        <v>935</v>
      </c>
      <c r="L34" s="12">
        <v>345</v>
      </c>
      <c r="M34" s="2" t="s">
        <v>98</v>
      </c>
      <c r="N34" s="12">
        <v>345</v>
      </c>
      <c r="O34" s="13">
        <f t="shared" si="4"/>
        <v>23</v>
      </c>
    </row>
    <row r="35" spans="1:15" x14ac:dyDescent="0.25">
      <c r="A35" s="6" t="s">
        <v>50</v>
      </c>
      <c r="B35" s="7">
        <v>3</v>
      </c>
      <c r="C35" s="7">
        <v>4</v>
      </c>
      <c r="D35" s="7">
        <v>546</v>
      </c>
      <c r="E35" s="7">
        <v>25</v>
      </c>
      <c r="F35" s="7">
        <f t="shared" si="0"/>
        <v>1300</v>
      </c>
      <c r="G35" s="8">
        <f t="shared" si="1"/>
        <v>0.42</v>
      </c>
      <c r="H35" s="9">
        <f t="shared" si="2"/>
        <v>7.42</v>
      </c>
      <c r="I35" s="8">
        <v>100</v>
      </c>
      <c r="J35" s="7">
        <v>12.5</v>
      </c>
      <c r="K35" s="11">
        <f t="shared" si="3"/>
        <v>92.58</v>
      </c>
      <c r="L35" s="12">
        <v>59</v>
      </c>
      <c r="M35" s="2" t="s">
        <v>94</v>
      </c>
      <c r="N35" s="12">
        <v>59</v>
      </c>
      <c r="O35" s="13">
        <f t="shared" si="4"/>
        <v>4.72</v>
      </c>
    </row>
    <row r="36" spans="1:15" x14ac:dyDescent="0.25">
      <c r="A36" s="6" t="s">
        <v>11</v>
      </c>
      <c r="B36" s="7">
        <v>3</v>
      </c>
      <c r="C36" s="7">
        <v>17</v>
      </c>
      <c r="D36" s="7">
        <v>0</v>
      </c>
      <c r="E36" s="7">
        <v>52</v>
      </c>
      <c r="F36" s="7">
        <f t="shared" si="0"/>
        <v>2704</v>
      </c>
      <c r="G36" s="8">
        <f t="shared" si="1"/>
        <v>0</v>
      </c>
      <c r="H36" s="9">
        <f t="shared" si="2"/>
        <v>20</v>
      </c>
      <c r="I36" s="8">
        <v>100</v>
      </c>
      <c r="J36" s="7">
        <v>50</v>
      </c>
      <c r="K36" s="11">
        <f t="shared" si="3"/>
        <v>80</v>
      </c>
      <c r="L36" s="14"/>
      <c r="N36" s="14">
        <v>106.88</v>
      </c>
      <c r="O36" s="13">
        <f t="shared" si="4"/>
        <v>2.1375999999999999</v>
      </c>
    </row>
    <row r="37" spans="1:15" x14ac:dyDescent="0.25">
      <c r="A37" s="6" t="s">
        <v>47</v>
      </c>
      <c r="B37" s="7">
        <v>6</v>
      </c>
      <c r="C37" s="7">
        <v>13</v>
      </c>
      <c r="D37" s="7">
        <v>0</v>
      </c>
      <c r="E37" s="7">
        <v>55</v>
      </c>
      <c r="F37" s="7">
        <f t="shared" si="0"/>
        <v>2860</v>
      </c>
      <c r="G37" s="8">
        <f t="shared" si="1"/>
        <v>0</v>
      </c>
      <c r="H37" s="9">
        <f t="shared" si="2"/>
        <v>19</v>
      </c>
      <c r="I37" s="8">
        <v>100</v>
      </c>
      <c r="J37" s="10">
        <v>60</v>
      </c>
      <c r="K37" s="11">
        <f t="shared" si="3"/>
        <v>81</v>
      </c>
      <c r="L37" s="12">
        <v>39</v>
      </c>
      <c r="M37" s="2" t="s">
        <v>89</v>
      </c>
      <c r="N37" s="12">
        <v>39</v>
      </c>
      <c r="O37" s="13">
        <f t="shared" si="4"/>
        <v>0.65</v>
      </c>
    </row>
    <row r="38" spans="1:15" x14ac:dyDescent="0.25">
      <c r="A38" s="6" t="s">
        <v>57</v>
      </c>
      <c r="B38" s="7">
        <v>4</v>
      </c>
      <c r="C38" s="7">
        <v>18</v>
      </c>
      <c r="D38" s="7">
        <v>0</v>
      </c>
      <c r="E38" s="7">
        <v>57</v>
      </c>
      <c r="F38" s="7">
        <f t="shared" si="0"/>
        <v>2964</v>
      </c>
      <c r="G38" s="8">
        <f t="shared" si="1"/>
        <v>0</v>
      </c>
      <c r="H38" s="9">
        <f t="shared" si="2"/>
        <v>22</v>
      </c>
      <c r="I38" s="8">
        <v>100</v>
      </c>
      <c r="J38" s="7">
        <v>30</v>
      </c>
      <c r="K38" s="11">
        <f t="shared" si="3"/>
        <v>78</v>
      </c>
      <c r="L38" s="14"/>
      <c r="N38" s="14">
        <v>106.88</v>
      </c>
      <c r="O38" s="13">
        <f t="shared" si="4"/>
        <v>3.5626666666666664</v>
      </c>
    </row>
    <row r="39" spans="1:15" x14ac:dyDescent="0.25">
      <c r="A39" s="6" t="s">
        <v>25</v>
      </c>
      <c r="B39" s="7">
        <v>1</v>
      </c>
      <c r="C39" s="7">
        <v>5</v>
      </c>
      <c r="D39" s="7">
        <v>0</v>
      </c>
      <c r="E39" s="7">
        <v>34</v>
      </c>
      <c r="F39" s="7">
        <f t="shared" si="0"/>
        <v>1768</v>
      </c>
      <c r="G39" s="8">
        <f t="shared" si="1"/>
        <v>0</v>
      </c>
      <c r="H39" s="9">
        <f t="shared" si="2"/>
        <v>6</v>
      </c>
      <c r="I39" s="8">
        <v>100</v>
      </c>
      <c r="J39" s="7">
        <v>6</v>
      </c>
      <c r="K39" s="11">
        <f t="shared" si="3"/>
        <v>94</v>
      </c>
      <c r="L39" s="12">
        <v>65</v>
      </c>
      <c r="M39" s="2" t="s">
        <v>101</v>
      </c>
      <c r="N39" s="12">
        <v>65</v>
      </c>
      <c r="O39" s="13">
        <f t="shared" si="4"/>
        <v>10.833333333333334</v>
      </c>
    </row>
    <row r="40" spans="1:15" x14ac:dyDescent="0.25">
      <c r="A40" s="6" t="s">
        <v>82</v>
      </c>
      <c r="B40" s="7">
        <v>64</v>
      </c>
      <c r="C40" s="7">
        <v>52</v>
      </c>
      <c r="D40" s="7">
        <v>38530</v>
      </c>
      <c r="E40" s="7">
        <v>53</v>
      </c>
      <c r="F40" s="7">
        <f t="shared" si="0"/>
        <v>2756</v>
      </c>
      <c r="G40" s="8">
        <f t="shared" si="1"/>
        <v>13.980406386066763</v>
      </c>
      <c r="H40" s="9">
        <f t="shared" si="2"/>
        <v>129.98040638606676</v>
      </c>
      <c r="I40" s="8">
        <v>1000</v>
      </c>
      <c r="J40" s="7">
        <v>50</v>
      </c>
      <c r="K40" s="11">
        <f t="shared" si="3"/>
        <v>870.01959361393324</v>
      </c>
      <c r="L40" s="12">
        <v>84</v>
      </c>
      <c r="M40" s="2" t="s">
        <v>89</v>
      </c>
      <c r="N40" s="12">
        <v>84</v>
      </c>
      <c r="O40" s="13">
        <f t="shared" si="4"/>
        <v>1.68</v>
      </c>
    </row>
    <row r="41" spans="1:15" x14ac:dyDescent="0.25">
      <c r="A41" s="6" t="s">
        <v>12</v>
      </c>
      <c r="B41" s="7">
        <v>2</v>
      </c>
      <c r="C41" s="7">
        <v>6</v>
      </c>
      <c r="D41" s="7">
        <v>540</v>
      </c>
      <c r="E41" s="7">
        <v>36</v>
      </c>
      <c r="F41" s="7">
        <f t="shared" si="0"/>
        <v>1872</v>
      </c>
      <c r="G41" s="8">
        <f t="shared" si="1"/>
        <v>0.28846153846153844</v>
      </c>
      <c r="H41" s="9">
        <f t="shared" si="2"/>
        <v>8.2884615384615383</v>
      </c>
      <c r="I41" s="8">
        <v>100</v>
      </c>
      <c r="J41" s="10">
        <v>14.4</v>
      </c>
      <c r="K41" s="11">
        <f t="shared" si="3"/>
        <v>91.711538461538467</v>
      </c>
      <c r="L41" s="12">
        <v>150</v>
      </c>
      <c r="M41" s="2" t="s">
        <v>91</v>
      </c>
      <c r="N41" s="12">
        <v>150</v>
      </c>
      <c r="O41" s="13">
        <f t="shared" si="4"/>
        <v>10.416666666666666</v>
      </c>
    </row>
    <row r="42" spans="1:15" x14ac:dyDescent="0.25">
      <c r="A42" s="6" t="s">
        <v>45</v>
      </c>
      <c r="B42" s="7">
        <v>4</v>
      </c>
      <c r="C42" s="7">
        <v>12</v>
      </c>
      <c r="D42" s="7">
        <v>600</v>
      </c>
      <c r="E42" s="7">
        <v>43</v>
      </c>
      <c r="F42" s="7">
        <f t="shared" si="0"/>
        <v>2236</v>
      </c>
      <c r="G42" s="8">
        <f t="shared" si="1"/>
        <v>0.26833631484794274</v>
      </c>
      <c r="H42" s="9">
        <f t="shared" si="2"/>
        <v>16.268336314847943</v>
      </c>
      <c r="I42" s="8">
        <v>100</v>
      </c>
      <c r="J42" s="10">
        <v>12</v>
      </c>
      <c r="K42" s="11">
        <f t="shared" si="3"/>
        <v>83.731663685152057</v>
      </c>
      <c r="L42" s="12">
        <v>13</v>
      </c>
      <c r="M42" s="2" t="s">
        <v>94</v>
      </c>
      <c r="N42" s="12">
        <v>13</v>
      </c>
      <c r="O42" s="13">
        <f t="shared" si="4"/>
        <v>1.0833333333333333</v>
      </c>
    </row>
    <row r="43" spans="1:15" x14ac:dyDescent="0.25">
      <c r="A43" s="6" t="s">
        <v>13</v>
      </c>
      <c r="B43" s="7">
        <v>7</v>
      </c>
      <c r="C43" s="7">
        <v>16</v>
      </c>
      <c r="D43" s="7">
        <v>772</v>
      </c>
      <c r="E43" s="7">
        <v>48</v>
      </c>
      <c r="F43" s="7">
        <f t="shared" si="0"/>
        <v>2496</v>
      </c>
      <c r="G43" s="8">
        <f t="shared" si="1"/>
        <v>0.30929487179487181</v>
      </c>
      <c r="H43" s="9">
        <f t="shared" si="2"/>
        <v>23.309294871794872</v>
      </c>
      <c r="I43" s="8">
        <v>100</v>
      </c>
      <c r="J43" s="10">
        <v>45</v>
      </c>
      <c r="K43" s="11">
        <f t="shared" si="3"/>
        <v>76.690705128205124</v>
      </c>
      <c r="L43" s="12">
        <v>85</v>
      </c>
      <c r="M43" s="2" t="s">
        <v>89</v>
      </c>
      <c r="N43" s="12">
        <v>85</v>
      </c>
      <c r="O43" s="13">
        <f t="shared" si="4"/>
        <v>1.8888888888888888</v>
      </c>
    </row>
    <row r="44" spans="1:15" x14ac:dyDescent="0.25">
      <c r="A44" s="6" t="s">
        <v>52</v>
      </c>
      <c r="B44" s="7">
        <v>38</v>
      </c>
      <c r="C44" s="7">
        <v>52</v>
      </c>
      <c r="D44" s="7">
        <v>28607</v>
      </c>
      <c r="E44" s="7">
        <v>63</v>
      </c>
      <c r="F44" s="7">
        <f t="shared" si="0"/>
        <v>3276</v>
      </c>
      <c r="G44" s="8">
        <f t="shared" si="1"/>
        <v>8.7322954822954824</v>
      </c>
      <c r="H44" s="9">
        <f t="shared" si="2"/>
        <v>98.732295482295484</v>
      </c>
      <c r="I44" s="8">
        <v>1000</v>
      </c>
      <c r="J44" s="7">
        <v>1</v>
      </c>
      <c r="K44" s="11">
        <f t="shared" si="3"/>
        <v>901.26770451770449</v>
      </c>
      <c r="L44" s="12">
        <v>600</v>
      </c>
      <c r="M44" s="2" t="s">
        <v>102</v>
      </c>
      <c r="N44" s="12">
        <v>600</v>
      </c>
      <c r="O44" s="13">
        <f t="shared" si="4"/>
        <v>600</v>
      </c>
    </row>
    <row r="45" spans="1:15" x14ac:dyDescent="0.25">
      <c r="A45" s="6" t="s">
        <v>42</v>
      </c>
      <c r="B45" s="7">
        <v>8</v>
      </c>
      <c r="C45" s="7">
        <v>7</v>
      </c>
      <c r="D45" s="7">
        <v>0</v>
      </c>
      <c r="E45" s="7">
        <v>40</v>
      </c>
      <c r="F45" s="7">
        <f t="shared" si="0"/>
        <v>2080</v>
      </c>
      <c r="G45" s="8">
        <f t="shared" si="1"/>
        <v>0</v>
      </c>
      <c r="H45" s="9">
        <f t="shared" si="2"/>
        <v>15</v>
      </c>
      <c r="I45" s="8">
        <v>100</v>
      </c>
      <c r="J45" s="7">
        <v>20</v>
      </c>
      <c r="K45" s="11">
        <f t="shared" si="3"/>
        <v>85</v>
      </c>
      <c r="L45" s="14" t="s">
        <v>104</v>
      </c>
      <c r="M45" s="2" t="s">
        <v>103</v>
      </c>
      <c r="N45" s="14">
        <v>0</v>
      </c>
      <c r="O45" s="13">
        <f t="shared" si="4"/>
        <v>0</v>
      </c>
    </row>
    <row r="46" spans="1:15" x14ac:dyDescent="0.25">
      <c r="A46" s="6" t="s">
        <v>48</v>
      </c>
      <c r="B46" s="7">
        <v>2</v>
      </c>
      <c r="C46" s="7">
        <v>9</v>
      </c>
      <c r="D46" s="7">
        <v>0</v>
      </c>
      <c r="E46" s="7">
        <v>39</v>
      </c>
      <c r="F46" s="7">
        <f t="shared" si="0"/>
        <v>2028</v>
      </c>
      <c r="G46" s="8">
        <f t="shared" si="1"/>
        <v>0</v>
      </c>
      <c r="H46" s="9">
        <f t="shared" si="2"/>
        <v>11</v>
      </c>
      <c r="I46" s="8">
        <v>100</v>
      </c>
      <c r="J46" s="7">
        <v>6</v>
      </c>
      <c r="K46" s="11">
        <f t="shared" si="3"/>
        <v>89</v>
      </c>
      <c r="L46" s="12">
        <v>30</v>
      </c>
      <c r="M46" s="2" t="s">
        <v>94</v>
      </c>
      <c r="N46" s="12">
        <v>30</v>
      </c>
      <c r="O46" s="13">
        <f t="shared" si="4"/>
        <v>5</v>
      </c>
    </row>
    <row r="47" spans="1:15" x14ac:dyDescent="0.25">
      <c r="A47" s="6" t="s">
        <v>83</v>
      </c>
      <c r="B47" s="7">
        <v>11</v>
      </c>
      <c r="C47" s="7">
        <v>23</v>
      </c>
      <c r="D47" s="7">
        <v>0</v>
      </c>
      <c r="E47" s="7">
        <v>40</v>
      </c>
      <c r="F47" s="7">
        <f t="shared" si="0"/>
        <v>2080</v>
      </c>
      <c r="G47" s="8">
        <f t="shared" si="1"/>
        <v>0</v>
      </c>
      <c r="H47" s="9">
        <f t="shared" si="2"/>
        <v>34</v>
      </c>
      <c r="I47" s="8">
        <v>100</v>
      </c>
      <c r="J47" s="7">
        <v>3</v>
      </c>
      <c r="K47" s="11">
        <f t="shared" si="3"/>
        <v>66</v>
      </c>
      <c r="L47" s="12">
        <v>212</v>
      </c>
      <c r="M47" s="2" t="s">
        <v>105</v>
      </c>
      <c r="N47" s="12">
        <v>212</v>
      </c>
      <c r="O47" s="13">
        <f t="shared" si="4"/>
        <v>70.666666666666671</v>
      </c>
    </row>
    <row r="48" spans="1:15" x14ac:dyDescent="0.25">
      <c r="A48" s="6" t="s">
        <v>14</v>
      </c>
      <c r="B48" s="7">
        <v>10</v>
      </c>
      <c r="C48" s="7">
        <v>18</v>
      </c>
      <c r="D48" s="7">
        <v>0</v>
      </c>
      <c r="E48" s="7">
        <v>51</v>
      </c>
      <c r="F48" s="7">
        <f t="shared" si="0"/>
        <v>2652</v>
      </c>
      <c r="G48" s="8">
        <f t="shared" si="1"/>
        <v>0</v>
      </c>
      <c r="H48" s="9">
        <f t="shared" si="2"/>
        <v>28</v>
      </c>
      <c r="I48" s="8">
        <v>100</v>
      </c>
      <c r="J48" s="10">
        <v>1.5</v>
      </c>
      <c r="K48" s="11">
        <f t="shared" si="3"/>
        <v>72</v>
      </c>
      <c r="L48" s="12">
        <v>82</v>
      </c>
      <c r="M48" s="2" t="s">
        <v>91</v>
      </c>
      <c r="N48" s="12">
        <v>82</v>
      </c>
      <c r="O48" s="13">
        <f t="shared" si="4"/>
        <v>54.666666666666664</v>
      </c>
    </row>
    <row r="49" spans="1:15" x14ac:dyDescent="0.25">
      <c r="A49" s="6" t="s">
        <v>62</v>
      </c>
      <c r="B49" s="7">
        <v>5</v>
      </c>
      <c r="C49" s="7">
        <v>6</v>
      </c>
      <c r="D49" s="7">
        <v>0</v>
      </c>
      <c r="E49" s="7">
        <v>50</v>
      </c>
      <c r="F49" s="7">
        <f t="shared" si="0"/>
        <v>2600</v>
      </c>
      <c r="G49" s="8">
        <f t="shared" si="1"/>
        <v>0</v>
      </c>
      <c r="H49" s="9">
        <f t="shared" si="2"/>
        <v>11</v>
      </c>
      <c r="I49" s="8">
        <v>100</v>
      </c>
      <c r="J49" s="7">
        <v>6</v>
      </c>
      <c r="K49" s="11">
        <f t="shared" si="3"/>
        <v>89</v>
      </c>
      <c r="L49" s="12">
        <v>15</v>
      </c>
      <c r="M49" s="2" t="s">
        <v>90</v>
      </c>
      <c r="N49" s="12">
        <v>15</v>
      </c>
      <c r="O49" s="13">
        <f t="shared" si="4"/>
        <v>2.5</v>
      </c>
    </row>
    <row r="50" spans="1:15" x14ac:dyDescent="0.25">
      <c r="A50" s="6" t="s">
        <v>63</v>
      </c>
      <c r="B50" s="7">
        <v>3</v>
      </c>
      <c r="C50" s="7">
        <v>13</v>
      </c>
      <c r="D50" s="7">
        <v>0</v>
      </c>
      <c r="E50" s="7">
        <v>34</v>
      </c>
      <c r="F50" s="7">
        <f t="shared" si="0"/>
        <v>1768</v>
      </c>
      <c r="G50" s="8">
        <f t="shared" si="1"/>
        <v>0</v>
      </c>
      <c r="H50" s="9">
        <f t="shared" si="2"/>
        <v>16</v>
      </c>
      <c r="I50" s="8">
        <v>100</v>
      </c>
      <c r="J50" s="7">
        <v>100</v>
      </c>
      <c r="K50" s="11">
        <f t="shared" si="3"/>
        <v>84</v>
      </c>
      <c r="L50" s="14" t="s">
        <v>106</v>
      </c>
      <c r="M50" s="2" t="s">
        <v>89</v>
      </c>
      <c r="N50" s="14">
        <v>106.88</v>
      </c>
      <c r="O50" s="13">
        <f t="shared" si="4"/>
        <v>1.0688</v>
      </c>
    </row>
    <row r="51" spans="1:15" x14ac:dyDescent="0.25">
      <c r="A51" s="6" t="s">
        <v>55</v>
      </c>
      <c r="B51" s="7">
        <v>3</v>
      </c>
      <c r="C51" s="7">
        <v>10</v>
      </c>
      <c r="D51" s="7">
        <v>3900</v>
      </c>
      <c r="E51" s="7">
        <v>32</v>
      </c>
      <c r="F51" s="7">
        <f t="shared" si="0"/>
        <v>1664</v>
      </c>
      <c r="G51" s="8">
        <f t="shared" si="1"/>
        <v>2.34375</v>
      </c>
      <c r="H51" s="9">
        <f t="shared" si="2"/>
        <v>15.34375</v>
      </c>
      <c r="I51" s="8">
        <v>100</v>
      </c>
      <c r="J51" s="7">
        <v>6</v>
      </c>
      <c r="K51" s="11">
        <f t="shared" si="3"/>
        <v>84.65625</v>
      </c>
      <c r="L51" s="12">
        <v>60</v>
      </c>
      <c r="M51" s="2" t="s">
        <v>94</v>
      </c>
      <c r="N51" s="12">
        <v>60</v>
      </c>
      <c r="O51" s="13">
        <f t="shared" si="4"/>
        <v>10</v>
      </c>
    </row>
    <row r="52" spans="1:15" x14ac:dyDescent="0.25">
      <c r="A52" s="6" t="s">
        <v>23</v>
      </c>
      <c r="B52" s="7">
        <v>7</v>
      </c>
      <c r="C52" s="7">
        <v>20</v>
      </c>
      <c r="D52" s="7">
        <v>0</v>
      </c>
      <c r="E52" s="7">
        <v>45</v>
      </c>
      <c r="F52" s="7">
        <f t="shared" si="0"/>
        <v>2340</v>
      </c>
      <c r="G52" s="8">
        <f t="shared" si="1"/>
        <v>0</v>
      </c>
      <c r="H52" s="9">
        <f t="shared" si="2"/>
        <v>27</v>
      </c>
      <c r="I52" s="8">
        <v>100</v>
      </c>
      <c r="J52" s="10">
        <v>20</v>
      </c>
      <c r="K52" s="11">
        <f t="shared" si="3"/>
        <v>73</v>
      </c>
      <c r="L52" s="12">
        <v>200</v>
      </c>
      <c r="M52" s="2" t="s">
        <v>99</v>
      </c>
      <c r="N52" s="12">
        <v>200</v>
      </c>
      <c r="O52" s="13">
        <f t="shared" si="4"/>
        <v>10</v>
      </c>
    </row>
    <row r="53" spans="1:15" x14ac:dyDescent="0.25">
      <c r="A53" s="6" t="s">
        <v>80</v>
      </c>
      <c r="B53" s="7">
        <v>6</v>
      </c>
      <c r="C53" s="7">
        <v>28</v>
      </c>
      <c r="D53" s="7">
        <v>617</v>
      </c>
      <c r="E53" s="7">
        <v>30</v>
      </c>
      <c r="F53" s="7">
        <f t="shared" si="0"/>
        <v>1560</v>
      </c>
      <c r="G53" s="8">
        <f t="shared" si="1"/>
        <v>0.3955128205128205</v>
      </c>
      <c r="H53" s="9">
        <f t="shared" si="2"/>
        <v>34.39551282051282</v>
      </c>
      <c r="I53" s="8">
        <v>100</v>
      </c>
      <c r="J53" s="7">
        <v>8</v>
      </c>
      <c r="K53" s="11">
        <f t="shared" si="3"/>
        <v>65.60448717948718</v>
      </c>
      <c r="L53" s="14"/>
      <c r="N53" s="14">
        <v>106.88</v>
      </c>
      <c r="O53" s="13">
        <f t="shared" si="4"/>
        <v>13.36</v>
      </c>
    </row>
    <row r="54" spans="1:15" x14ac:dyDescent="0.25">
      <c r="A54" s="6" t="s">
        <v>69</v>
      </c>
      <c r="B54" s="7">
        <v>38</v>
      </c>
      <c r="C54" s="7">
        <v>99</v>
      </c>
      <c r="D54" s="7">
        <v>61344</v>
      </c>
      <c r="E54" s="7">
        <v>61</v>
      </c>
      <c r="F54" s="7">
        <f t="shared" si="0"/>
        <v>3172</v>
      </c>
      <c r="G54" s="8">
        <f t="shared" si="1"/>
        <v>19.33921815889029</v>
      </c>
      <c r="H54" s="9">
        <f t="shared" si="2"/>
        <v>156.33921815889028</v>
      </c>
      <c r="I54" s="8">
        <v>1000</v>
      </c>
      <c r="J54" s="10">
        <v>75</v>
      </c>
      <c r="K54" s="11">
        <f t="shared" si="3"/>
        <v>843.66078184110972</v>
      </c>
      <c r="L54" s="12">
        <v>575</v>
      </c>
      <c r="M54" s="2" t="s">
        <v>97</v>
      </c>
      <c r="N54" s="12">
        <v>575</v>
      </c>
      <c r="O54" s="13">
        <f t="shared" si="4"/>
        <v>7.666666666666667</v>
      </c>
    </row>
    <row r="55" spans="1:15" x14ac:dyDescent="0.25">
      <c r="A55" s="6" t="s">
        <v>43</v>
      </c>
      <c r="B55" s="7">
        <v>1</v>
      </c>
      <c r="C55" s="7">
        <v>4</v>
      </c>
      <c r="D55" s="7">
        <v>190</v>
      </c>
      <c r="E55" s="7">
        <v>15</v>
      </c>
      <c r="F55" s="7">
        <f t="shared" si="0"/>
        <v>780</v>
      </c>
      <c r="G55" s="8">
        <f t="shared" si="1"/>
        <v>0.24358974358974358</v>
      </c>
      <c r="H55" s="9">
        <f t="shared" si="2"/>
        <v>5.2435897435897436</v>
      </c>
      <c r="I55" s="8">
        <v>100</v>
      </c>
      <c r="J55" s="10">
        <v>3</v>
      </c>
      <c r="K55" s="11">
        <f t="shared" si="3"/>
        <v>94.756410256410263</v>
      </c>
      <c r="L55" s="12">
        <v>59</v>
      </c>
      <c r="M55" s="2" t="s">
        <v>107</v>
      </c>
      <c r="N55" s="12">
        <v>59</v>
      </c>
      <c r="O55" s="13">
        <f t="shared" si="4"/>
        <v>19.666666666666668</v>
      </c>
    </row>
    <row r="56" spans="1:15" x14ac:dyDescent="0.25">
      <c r="A56" s="6" t="s">
        <v>84</v>
      </c>
      <c r="B56" s="7">
        <v>3</v>
      </c>
      <c r="C56" s="7">
        <v>3</v>
      </c>
      <c r="D56" s="7">
        <v>0</v>
      </c>
      <c r="E56" s="7">
        <v>30</v>
      </c>
      <c r="F56" s="7">
        <f t="shared" si="0"/>
        <v>1560</v>
      </c>
      <c r="G56" s="8">
        <f t="shared" si="1"/>
        <v>0</v>
      </c>
      <c r="H56" s="9">
        <f t="shared" si="2"/>
        <v>6</v>
      </c>
      <c r="I56" s="8">
        <v>100</v>
      </c>
      <c r="J56" s="10">
        <v>5</v>
      </c>
      <c r="K56" s="11">
        <f t="shared" si="3"/>
        <v>94</v>
      </c>
      <c r="L56" s="12">
        <v>80</v>
      </c>
      <c r="M56" s="2" t="s">
        <v>89</v>
      </c>
      <c r="N56" s="12">
        <v>80</v>
      </c>
      <c r="O56" s="13">
        <f t="shared" si="4"/>
        <v>16</v>
      </c>
    </row>
    <row r="57" spans="1:15" x14ac:dyDescent="0.25">
      <c r="A57" s="6" t="s">
        <v>76</v>
      </c>
      <c r="B57" s="7">
        <v>13</v>
      </c>
      <c r="C57" s="7">
        <v>21</v>
      </c>
      <c r="D57" s="7">
        <v>3656</v>
      </c>
      <c r="E57" s="7">
        <v>50</v>
      </c>
      <c r="F57" s="7">
        <f t="shared" si="0"/>
        <v>2600</v>
      </c>
      <c r="G57" s="8">
        <f t="shared" si="1"/>
        <v>1.4061538461538461</v>
      </c>
      <c r="H57" s="9">
        <f t="shared" si="2"/>
        <v>35.406153846153849</v>
      </c>
      <c r="I57" s="8">
        <v>100</v>
      </c>
      <c r="J57" s="7">
        <v>10</v>
      </c>
      <c r="K57" s="11">
        <f t="shared" si="3"/>
        <v>64.593846153846158</v>
      </c>
      <c r="L57" s="12">
        <v>132</v>
      </c>
      <c r="M57" s="2" t="s">
        <v>91</v>
      </c>
      <c r="N57" s="12">
        <v>132</v>
      </c>
      <c r="O57" s="13">
        <f t="shared" si="4"/>
        <v>13.2</v>
      </c>
    </row>
    <row r="58" spans="1:15" x14ac:dyDescent="0.25">
      <c r="A58" s="6" t="s">
        <v>79</v>
      </c>
      <c r="B58" s="7">
        <v>8</v>
      </c>
      <c r="C58" s="7">
        <v>16</v>
      </c>
      <c r="D58" s="7">
        <v>0</v>
      </c>
      <c r="E58" s="7">
        <v>52</v>
      </c>
      <c r="F58" s="7">
        <f t="shared" si="0"/>
        <v>2704</v>
      </c>
      <c r="G58" s="8">
        <f t="shared" si="1"/>
        <v>0</v>
      </c>
      <c r="H58" s="9">
        <f t="shared" si="2"/>
        <v>24</v>
      </c>
      <c r="I58" s="8">
        <v>100</v>
      </c>
      <c r="J58" s="7">
        <v>4</v>
      </c>
      <c r="K58" s="11">
        <f t="shared" si="3"/>
        <v>76</v>
      </c>
      <c r="L58" s="14"/>
      <c r="N58" s="14">
        <v>106.88</v>
      </c>
      <c r="O58" s="13">
        <f t="shared" si="4"/>
        <v>26.72</v>
      </c>
    </row>
    <row r="59" spans="1:15" x14ac:dyDescent="0.25">
      <c r="A59" s="6" t="s">
        <v>5</v>
      </c>
      <c r="B59" s="7">
        <v>3</v>
      </c>
      <c r="C59" s="7">
        <v>5</v>
      </c>
      <c r="D59" s="7">
        <v>300</v>
      </c>
      <c r="E59" s="7">
        <v>42</v>
      </c>
      <c r="F59" s="7">
        <f t="shared" si="0"/>
        <v>2184</v>
      </c>
      <c r="G59" s="8">
        <f t="shared" si="1"/>
        <v>0.13736263736263737</v>
      </c>
      <c r="H59" s="9">
        <f t="shared" si="2"/>
        <v>8.1373626373626369</v>
      </c>
      <c r="I59" s="8">
        <v>100</v>
      </c>
      <c r="J59" s="7">
        <v>8</v>
      </c>
      <c r="K59" s="11">
        <f t="shared" si="3"/>
        <v>91.862637362637358</v>
      </c>
      <c r="L59" s="12">
        <v>45</v>
      </c>
      <c r="M59" s="2" t="s">
        <v>99</v>
      </c>
      <c r="N59" s="12">
        <v>45</v>
      </c>
      <c r="O59" s="13">
        <f t="shared" si="4"/>
        <v>5.625</v>
      </c>
    </row>
    <row r="60" spans="1:15" x14ac:dyDescent="0.25">
      <c r="A60" s="6" t="s">
        <v>74</v>
      </c>
      <c r="B60" s="7">
        <v>1</v>
      </c>
      <c r="C60" s="7">
        <v>3</v>
      </c>
      <c r="D60" s="7">
        <v>125</v>
      </c>
      <c r="E60" s="7">
        <v>15</v>
      </c>
      <c r="F60" s="7">
        <f t="shared" si="0"/>
        <v>780</v>
      </c>
      <c r="G60" s="8">
        <f t="shared" si="1"/>
        <v>0.16025641025641027</v>
      </c>
      <c r="H60" s="9">
        <f t="shared" si="2"/>
        <v>4.1602564102564106</v>
      </c>
      <c r="I60" s="8">
        <v>100</v>
      </c>
      <c r="J60" s="7">
        <v>30</v>
      </c>
      <c r="K60" s="11">
        <f t="shared" si="3"/>
        <v>95.839743589743591</v>
      </c>
      <c r="L60" s="14"/>
      <c r="N60" s="14">
        <v>106.88</v>
      </c>
      <c r="O60" s="13">
        <f t="shared" si="4"/>
        <v>3.5626666666666664</v>
      </c>
    </row>
    <row r="61" spans="1:15" x14ac:dyDescent="0.25">
      <c r="A61" s="6" t="s">
        <v>51</v>
      </c>
      <c r="B61" s="7">
        <v>2</v>
      </c>
      <c r="C61" s="7">
        <v>4</v>
      </c>
      <c r="D61" s="7">
        <v>0</v>
      </c>
      <c r="E61" s="7">
        <v>38</v>
      </c>
      <c r="F61" s="7">
        <f t="shared" si="0"/>
        <v>1976</v>
      </c>
      <c r="G61" s="8">
        <f t="shared" si="1"/>
        <v>0</v>
      </c>
      <c r="H61" s="9">
        <f t="shared" si="2"/>
        <v>6</v>
      </c>
      <c r="I61" s="8">
        <v>100</v>
      </c>
      <c r="J61" s="7">
        <v>30</v>
      </c>
      <c r="K61" s="11">
        <f t="shared" si="3"/>
        <v>94</v>
      </c>
      <c r="L61" s="12">
        <v>99</v>
      </c>
      <c r="M61" s="2" t="s">
        <v>94</v>
      </c>
      <c r="N61" s="12">
        <v>99</v>
      </c>
      <c r="O61" s="13">
        <f t="shared" si="4"/>
        <v>3.3</v>
      </c>
    </row>
    <row r="62" spans="1:15" x14ac:dyDescent="0.25">
      <c r="A62" s="6" t="s">
        <v>75</v>
      </c>
      <c r="B62" s="7">
        <v>3</v>
      </c>
      <c r="C62" s="7">
        <v>7</v>
      </c>
      <c r="D62" s="7">
        <v>10431</v>
      </c>
      <c r="E62" s="7">
        <v>32</v>
      </c>
      <c r="F62" s="7">
        <f t="shared" si="0"/>
        <v>1664</v>
      </c>
      <c r="G62" s="8">
        <f t="shared" si="1"/>
        <v>6.2686298076923075</v>
      </c>
      <c r="H62" s="9">
        <f t="shared" si="2"/>
        <v>16.268629807692307</v>
      </c>
      <c r="I62" s="8">
        <v>100</v>
      </c>
      <c r="J62" s="7">
        <v>15</v>
      </c>
      <c r="K62" s="11">
        <f t="shared" si="3"/>
        <v>83.731370192307693</v>
      </c>
      <c r="L62" s="12">
        <v>323</v>
      </c>
      <c r="M62" s="2" t="s">
        <v>97</v>
      </c>
      <c r="N62" s="12">
        <v>323</v>
      </c>
      <c r="O62" s="13">
        <f t="shared" si="4"/>
        <v>21.533333333333335</v>
      </c>
    </row>
    <row r="63" spans="1:15" x14ac:dyDescent="0.25">
      <c r="A63" s="6" t="s">
        <v>30</v>
      </c>
      <c r="B63" s="7">
        <v>2</v>
      </c>
      <c r="C63" s="7">
        <v>4</v>
      </c>
      <c r="D63" s="7">
        <v>65</v>
      </c>
      <c r="E63" s="7">
        <v>25</v>
      </c>
      <c r="F63" s="7">
        <f t="shared" si="0"/>
        <v>1300</v>
      </c>
      <c r="G63" s="8">
        <f t="shared" si="1"/>
        <v>0.05</v>
      </c>
      <c r="H63" s="9">
        <f t="shared" si="2"/>
        <v>6.05</v>
      </c>
      <c r="I63" s="8">
        <v>100</v>
      </c>
      <c r="J63" s="10">
        <v>3</v>
      </c>
      <c r="K63" s="11">
        <f t="shared" si="3"/>
        <v>93.95</v>
      </c>
      <c r="L63" s="12">
        <v>66</v>
      </c>
      <c r="M63" s="2" t="s">
        <v>99</v>
      </c>
      <c r="N63" s="12">
        <v>66</v>
      </c>
      <c r="O63" s="13">
        <f t="shared" si="4"/>
        <v>22</v>
      </c>
    </row>
    <row r="64" spans="1:15" x14ac:dyDescent="0.25">
      <c r="A64" s="6" t="s">
        <v>73</v>
      </c>
      <c r="B64" s="7">
        <v>4</v>
      </c>
      <c r="C64" s="7">
        <v>15</v>
      </c>
      <c r="D64" s="7">
        <v>390</v>
      </c>
      <c r="E64" s="7">
        <v>22</v>
      </c>
      <c r="F64" s="7">
        <f t="shared" si="0"/>
        <v>1144</v>
      </c>
      <c r="G64" s="8">
        <f t="shared" si="1"/>
        <v>0.34090909090909088</v>
      </c>
      <c r="H64" s="9">
        <f t="shared" si="2"/>
        <v>19.34090909090909</v>
      </c>
      <c r="I64" s="8">
        <v>100</v>
      </c>
      <c r="J64" s="7">
        <v>8</v>
      </c>
      <c r="K64" s="11">
        <f t="shared" si="3"/>
        <v>80.659090909090907</v>
      </c>
      <c r="L64" s="12">
        <v>84</v>
      </c>
      <c r="M64" s="2" t="s">
        <v>108</v>
      </c>
      <c r="N64" s="12">
        <v>84</v>
      </c>
      <c r="O64" s="13">
        <f t="shared" si="4"/>
        <v>10.5</v>
      </c>
    </row>
    <row r="65" spans="1:15" x14ac:dyDescent="0.25">
      <c r="A65" s="6" t="s">
        <v>15</v>
      </c>
      <c r="B65" s="7">
        <v>2</v>
      </c>
      <c r="C65" s="7">
        <v>10</v>
      </c>
      <c r="D65" s="7">
        <v>1947</v>
      </c>
      <c r="E65" s="7">
        <v>38</v>
      </c>
      <c r="F65" s="7">
        <f t="shared" si="0"/>
        <v>1976</v>
      </c>
      <c r="G65" s="8">
        <f t="shared" si="1"/>
        <v>0.98532388663967607</v>
      </c>
      <c r="H65" s="9">
        <f t="shared" si="2"/>
        <v>12.985323886639677</v>
      </c>
      <c r="I65" s="8">
        <v>100</v>
      </c>
      <c r="J65" s="10">
        <v>20</v>
      </c>
      <c r="K65" s="11">
        <f t="shared" si="3"/>
        <v>87.014676113360323</v>
      </c>
      <c r="L65" s="12">
        <v>80</v>
      </c>
      <c r="M65" s="2" t="s">
        <v>89</v>
      </c>
      <c r="N65" s="12">
        <v>80</v>
      </c>
      <c r="O65" s="13">
        <f t="shared" si="4"/>
        <v>4</v>
      </c>
    </row>
    <row r="66" spans="1:15" x14ac:dyDescent="0.25">
      <c r="A66" s="6" t="s">
        <v>77</v>
      </c>
      <c r="B66" s="7">
        <v>6</v>
      </c>
      <c r="C66" s="7">
        <v>12</v>
      </c>
      <c r="D66" s="7">
        <v>11922</v>
      </c>
      <c r="E66" s="7">
        <v>52</v>
      </c>
      <c r="F66" s="7">
        <f t="shared" si="0"/>
        <v>2704</v>
      </c>
      <c r="G66" s="8">
        <f t="shared" si="1"/>
        <v>4.4090236686390529</v>
      </c>
      <c r="H66" s="9">
        <f t="shared" si="2"/>
        <v>22.409023668639051</v>
      </c>
      <c r="I66" s="8">
        <v>100</v>
      </c>
      <c r="J66" s="7">
        <v>100</v>
      </c>
      <c r="K66" s="11">
        <f t="shared" si="3"/>
        <v>77.590976331360949</v>
      </c>
      <c r="L66" s="14"/>
      <c r="N66" s="14">
        <v>106.88</v>
      </c>
      <c r="O66" s="13">
        <f t="shared" si="4"/>
        <v>1.0688</v>
      </c>
    </row>
    <row r="67" spans="1:15" x14ac:dyDescent="0.25">
      <c r="A67" s="6" t="s">
        <v>17</v>
      </c>
      <c r="B67" s="7">
        <v>12</v>
      </c>
      <c r="C67" s="7">
        <v>13</v>
      </c>
      <c r="D67" s="7">
        <v>0</v>
      </c>
      <c r="E67" s="7">
        <v>49</v>
      </c>
      <c r="F67" s="7">
        <f t="shared" si="0"/>
        <v>2548</v>
      </c>
      <c r="G67" s="8">
        <f t="shared" si="1"/>
        <v>0</v>
      </c>
      <c r="H67" s="9">
        <f t="shared" si="2"/>
        <v>25</v>
      </c>
      <c r="I67" s="8">
        <v>100</v>
      </c>
      <c r="J67" s="7">
        <v>9</v>
      </c>
      <c r="K67" s="11">
        <f t="shared" si="3"/>
        <v>75</v>
      </c>
      <c r="L67" s="12">
        <v>100</v>
      </c>
      <c r="M67" s="2" t="s">
        <v>96</v>
      </c>
      <c r="N67" s="12">
        <v>100</v>
      </c>
      <c r="O67" s="13">
        <f t="shared" si="4"/>
        <v>11.111111111111111</v>
      </c>
    </row>
    <row r="68" spans="1:15" x14ac:dyDescent="0.25">
      <c r="A68" s="6" t="s">
        <v>27</v>
      </c>
      <c r="B68" s="7">
        <v>9</v>
      </c>
      <c r="C68" s="7">
        <v>22</v>
      </c>
      <c r="D68" s="7">
        <v>773</v>
      </c>
      <c r="E68" s="7">
        <v>41</v>
      </c>
      <c r="F68" s="7">
        <f t="shared" si="0"/>
        <v>2132</v>
      </c>
      <c r="G68" s="8">
        <f t="shared" si="1"/>
        <v>0.36257035647279551</v>
      </c>
      <c r="H68" s="9">
        <f t="shared" si="2"/>
        <v>31.362570356472794</v>
      </c>
      <c r="I68" s="8">
        <v>100</v>
      </c>
      <c r="J68" s="7">
        <v>4.5</v>
      </c>
      <c r="K68" s="11">
        <f t="shared" si="3"/>
        <v>68.637429643527213</v>
      </c>
      <c r="L68" s="12">
        <v>104</v>
      </c>
      <c r="M68" s="2" t="s">
        <v>101</v>
      </c>
      <c r="N68" s="12">
        <v>104</v>
      </c>
      <c r="O68" s="13">
        <f t="shared" si="4"/>
        <v>23.111111111111111</v>
      </c>
    </row>
    <row r="69" spans="1:15" x14ac:dyDescent="0.25">
      <c r="A69" s="6" t="s">
        <v>16</v>
      </c>
      <c r="B69" s="7">
        <v>3</v>
      </c>
      <c r="C69" s="7">
        <v>35</v>
      </c>
      <c r="D69" s="7">
        <v>1200</v>
      </c>
      <c r="E69" s="7">
        <v>53</v>
      </c>
      <c r="F69" s="7">
        <f t="shared" ref="F69:F85" si="5">E69*52</f>
        <v>2756</v>
      </c>
      <c r="G69" s="8">
        <f t="shared" ref="G69:G85" si="6">D69/F69</f>
        <v>0.43541364296081275</v>
      </c>
      <c r="H69" s="9">
        <f t="shared" ref="H69:H85" si="7">B69+C69+G69</f>
        <v>38.43541364296081</v>
      </c>
      <c r="I69" s="8">
        <v>100</v>
      </c>
      <c r="J69" s="7">
        <v>50</v>
      </c>
      <c r="K69" s="11">
        <f t="shared" ref="K69:K85" si="8">I69-H69</f>
        <v>61.56458635703919</v>
      </c>
      <c r="L69" s="12" t="s">
        <v>109</v>
      </c>
      <c r="M69" s="2" t="s">
        <v>99</v>
      </c>
      <c r="N69" s="14">
        <v>106.88</v>
      </c>
      <c r="O69" s="13">
        <f t="shared" ref="O69:O85" si="9">N69/J69</f>
        <v>2.1375999999999999</v>
      </c>
    </row>
    <row r="70" spans="1:15" x14ac:dyDescent="0.25">
      <c r="A70" s="6" t="s">
        <v>20</v>
      </c>
      <c r="B70" s="7">
        <v>4</v>
      </c>
      <c r="C70" s="7">
        <v>6</v>
      </c>
      <c r="D70" s="7">
        <v>465</v>
      </c>
      <c r="E70" s="7">
        <v>45</v>
      </c>
      <c r="F70" s="7">
        <f t="shared" si="5"/>
        <v>2340</v>
      </c>
      <c r="G70" s="8">
        <f t="shared" si="6"/>
        <v>0.19871794871794871</v>
      </c>
      <c r="H70" s="9">
        <f t="shared" si="7"/>
        <v>10.198717948717949</v>
      </c>
      <c r="I70" s="8">
        <v>100</v>
      </c>
      <c r="J70" s="7">
        <v>11</v>
      </c>
      <c r="K70" s="11">
        <f t="shared" si="8"/>
        <v>89.801282051282044</v>
      </c>
      <c r="L70" s="12">
        <v>72</v>
      </c>
      <c r="M70" s="2" t="s">
        <v>96</v>
      </c>
      <c r="N70" s="12">
        <v>72</v>
      </c>
      <c r="O70" s="13">
        <f t="shared" si="9"/>
        <v>6.5454545454545459</v>
      </c>
    </row>
    <row r="71" spans="1:15" x14ac:dyDescent="0.25">
      <c r="A71" s="6" t="s">
        <v>64</v>
      </c>
      <c r="B71" s="7">
        <v>2</v>
      </c>
      <c r="C71" s="7">
        <v>4</v>
      </c>
      <c r="D71" s="7">
        <v>0</v>
      </c>
      <c r="E71" s="7">
        <v>38</v>
      </c>
      <c r="F71" s="7">
        <f t="shared" si="5"/>
        <v>1976</v>
      </c>
      <c r="G71" s="8">
        <f t="shared" si="6"/>
        <v>0</v>
      </c>
      <c r="H71" s="9">
        <f t="shared" si="7"/>
        <v>6</v>
      </c>
      <c r="I71" s="8">
        <v>100</v>
      </c>
      <c r="J71" s="7">
        <v>5.5</v>
      </c>
      <c r="K71" s="11">
        <f t="shared" si="8"/>
        <v>94</v>
      </c>
      <c r="L71" s="12">
        <v>90</v>
      </c>
      <c r="M71" s="2" t="s">
        <v>90</v>
      </c>
      <c r="N71" s="12">
        <v>90</v>
      </c>
      <c r="O71" s="13">
        <f t="shared" si="9"/>
        <v>16.363636363636363</v>
      </c>
    </row>
    <row r="72" spans="1:15" x14ac:dyDescent="0.25">
      <c r="A72" s="6" t="s">
        <v>22</v>
      </c>
      <c r="B72" s="7">
        <v>7</v>
      </c>
      <c r="C72" s="7">
        <v>12</v>
      </c>
      <c r="D72" s="7">
        <v>0</v>
      </c>
      <c r="E72" s="7">
        <v>44</v>
      </c>
      <c r="F72" s="7">
        <f t="shared" si="5"/>
        <v>2288</v>
      </c>
      <c r="G72" s="8">
        <f t="shared" si="6"/>
        <v>0</v>
      </c>
      <c r="H72" s="9">
        <f t="shared" si="7"/>
        <v>19</v>
      </c>
      <c r="I72" s="8">
        <v>100</v>
      </c>
      <c r="J72" s="10">
        <v>100</v>
      </c>
      <c r="K72" s="11">
        <f t="shared" si="8"/>
        <v>81</v>
      </c>
      <c r="L72" s="12">
        <v>442</v>
      </c>
      <c r="M72" s="2" t="s">
        <v>99</v>
      </c>
      <c r="N72" s="12">
        <v>442</v>
      </c>
      <c r="O72" s="13">
        <f t="shared" si="9"/>
        <v>4.42</v>
      </c>
    </row>
    <row r="73" spans="1:15" x14ac:dyDescent="0.25">
      <c r="A73" s="6" t="s">
        <v>78</v>
      </c>
      <c r="B73" s="7">
        <v>4</v>
      </c>
      <c r="C73" s="7">
        <v>50</v>
      </c>
      <c r="D73" s="7">
        <v>0</v>
      </c>
      <c r="E73" s="7">
        <v>15</v>
      </c>
      <c r="F73" s="7">
        <f t="shared" si="5"/>
        <v>780</v>
      </c>
      <c r="G73" s="8">
        <f t="shared" si="6"/>
        <v>0</v>
      </c>
      <c r="H73" s="9">
        <f t="shared" si="7"/>
        <v>54</v>
      </c>
      <c r="I73" s="8">
        <v>100</v>
      </c>
      <c r="J73" s="7">
        <v>30</v>
      </c>
      <c r="K73" s="11">
        <f t="shared" si="8"/>
        <v>46</v>
      </c>
      <c r="L73" s="14"/>
      <c r="N73" s="14">
        <v>106.88</v>
      </c>
      <c r="O73" s="13">
        <f t="shared" si="9"/>
        <v>3.5626666666666664</v>
      </c>
    </row>
    <row r="74" spans="1:15" x14ac:dyDescent="0.25">
      <c r="A74" s="6" t="s">
        <v>9</v>
      </c>
      <c r="B74" s="7">
        <v>3</v>
      </c>
      <c r="C74" s="7">
        <v>6</v>
      </c>
      <c r="D74" s="7">
        <v>3000</v>
      </c>
      <c r="E74" s="7">
        <v>47</v>
      </c>
      <c r="F74" s="7">
        <f t="shared" si="5"/>
        <v>2444</v>
      </c>
      <c r="G74" s="8">
        <f t="shared" si="6"/>
        <v>1.2274959083469721</v>
      </c>
      <c r="H74" s="9">
        <f t="shared" si="7"/>
        <v>10.227495908346972</v>
      </c>
      <c r="I74" s="8">
        <v>100</v>
      </c>
      <c r="J74" s="7">
        <v>6.5</v>
      </c>
      <c r="K74" s="11">
        <f t="shared" si="8"/>
        <v>89.772504091653033</v>
      </c>
      <c r="L74" s="12">
        <v>189</v>
      </c>
      <c r="M74" s="2" t="s">
        <v>91</v>
      </c>
      <c r="N74" s="12">
        <v>189</v>
      </c>
      <c r="O74" s="13">
        <f t="shared" si="9"/>
        <v>29.076923076923077</v>
      </c>
    </row>
    <row r="75" spans="1:15" x14ac:dyDescent="0.25">
      <c r="A75" s="6" t="s">
        <v>81</v>
      </c>
      <c r="B75" s="7">
        <v>3</v>
      </c>
      <c r="C75" s="7">
        <v>7</v>
      </c>
      <c r="D75" s="7">
        <v>3648</v>
      </c>
      <c r="E75" s="7">
        <v>36</v>
      </c>
      <c r="F75" s="7">
        <f t="shared" si="5"/>
        <v>1872</v>
      </c>
      <c r="G75" s="8">
        <f t="shared" si="6"/>
        <v>1.9487179487179487</v>
      </c>
      <c r="H75" s="9">
        <f t="shared" si="7"/>
        <v>11.948717948717949</v>
      </c>
      <c r="I75" s="8">
        <v>100</v>
      </c>
      <c r="J75" s="7">
        <v>15</v>
      </c>
      <c r="K75" s="11">
        <f t="shared" si="8"/>
        <v>88.051282051282044</v>
      </c>
      <c r="L75" s="12">
        <v>320</v>
      </c>
      <c r="M75" s="2" t="s">
        <v>97</v>
      </c>
      <c r="N75" s="12">
        <v>320</v>
      </c>
      <c r="O75" s="13">
        <f t="shared" si="9"/>
        <v>21.333333333333332</v>
      </c>
    </row>
    <row r="76" spans="1:15" x14ac:dyDescent="0.25">
      <c r="A76" s="6" t="s">
        <v>67</v>
      </c>
      <c r="B76" s="7">
        <v>4</v>
      </c>
      <c r="C76" s="7">
        <v>8</v>
      </c>
      <c r="D76" s="7">
        <v>1912</v>
      </c>
      <c r="E76" s="7">
        <v>40</v>
      </c>
      <c r="F76" s="7">
        <f t="shared" si="5"/>
        <v>2080</v>
      </c>
      <c r="G76" s="8">
        <f t="shared" si="6"/>
        <v>0.91923076923076918</v>
      </c>
      <c r="H76" s="9">
        <f t="shared" si="7"/>
        <v>12.919230769230769</v>
      </c>
      <c r="I76" s="8">
        <v>100</v>
      </c>
      <c r="J76" s="7">
        <v>5</v>
      </c>
      <c r="K76" s="11">
        <f t="shared" si="8"/>
        <v>87.080769230769235</v>
      </c>
      <c r="L76" s="12">
        <v>70</v>
      </c>
      <c r="M76" s="2" t="s">
        <v>90</v>
      </c>
      <c r="N76" s="12">
        <v>70</v>
      </c>
      <c r="O76" s="13">
        <f t="shared" si="9"/>
        <v>14</v>
      </c>
    </row>
    <row r="77" spans="1:15" x14ac:dyDescent="0.25">
      <c r="A77" s="6" t="s">
        <v>65</v>
      </c>
      <c r="B77" s="7">
        <v>2</v>
      </c>
      <c r="C77" s="7">
        <v>9</v>
      </c>
      <c r="D77" s="7">
        <v>0</v>
      </c>
      <c r="E77" s="7">
        <v>44</v>
      </c>
      <c r="F77" s="7">
        <f t="shared" si="5"/>
        <v>2288</v>
      </c>
      <c r="G77" s="8">
        <f t="shared" si="6"/>
        <v>0</v>
      </c>
      <c r="H77" s="9">
        <f t="shared" si="7"/>
        <v>11</v>
      </c>
      <c r="I77" s="8">
        <v>100</v>
      </c>
      <c r="J77" s="10">
        <v>11</v>
      </c>
      <c r="K77" s="11">
        <f t="shared" si="8"/>
        <v>89</v>
      </c>
      <c r="L77" s="12">
        <v>139</v>
      </c>
      <c r="M77" s="2" t="s">
        <v>110</v>
      </c>
      <c r="N77" s="12">
        <v>139</v>
      </c>
      <c r="O77" s="13">
        <f t="shared" si="9"/>
        <v>12.636363636363637</v>
      </c>
    </row>
    <row r="78" spans="1:15" x14ac:dyDescent="0.25">
      <c r="A78" s="6" t="s">
        <v>44</v>
      </c>
      <c r="B78" s="7">
        <v>4</v>
      </c>
      <c r="C78" s="7">
        <v>5</v>
      </c>
      <c r="D78" s="7">
        <v>123</v>
      </c>
      <c r="E78" s="7">
        <v>36</v>
      </c>
      <c r="F78" s="7">
        <f t="shared" si="5"/>
        <v>1872</v>
      </c>
      <c r="G78" s="8">
        <f t="shared" si="6"/>
        <v>6.5705128205128208E-2</v>
      </c>
      <c r="H78" s="9">
        <f t="shared" si="7"/>
        <v>9.0657051282051277</v>
      </c>
      <c r="I78" s="8">
        <v>100</v>
      </c>
      <c r="J78" s="7">
        <v>30</v>
      </c>
      <c r="K78" s="11">
        <f t="shared" si="8"/>
        <v>90.934294871794876</v>
      </c>
      <c r="L78" s="12">
        <v>60</v>
      </c>
      <c r="M78" s="2" t="s">
        <v>90</v>
      </c>
      <c r="N78" s="12">
        <v>60</v>
      </c>
      <c r="O78" s="13">
        <f t="shared" si="9"/>
        <v>2</v>
      </c>
    </row>
    <row r="79" spans="1:15" x14ac:dyDescent="0.25">
      <c r="A79" s="6" t="s">
        <v>66</v>
      </c>
      <c r="B79" s="7">
        <v>3</v>
      </c>
      <c r="C79" s="7">
        <v>8</v>
      </c>
      <c r="D79" s="7">
        <v>0</v>
      </c>
      <c r="E79" s="7">
        <v>45</v>
      </c>
      <c r="F79" s="7">
        <f t="shared" si="5"/>
        <v>2340</v>
      </c>
      <c r="G79" s="8">
        <f t="shared" si="6"/>
        <v>0</v>
      </c>
      <c r="H79" s="9">
        <f t="shared" si="7"/>
        <v>11</v>
      </c>
      <c r="I79" s="8">
        <v>100</v>
      </c>
      <c r="J79" s="7">
        <v>6</v>
      </c>
      <c r="K79" s="11">
        <f t="shared" si="8"/>
        <v>89</v>
      </c>
      <c r="L79" s="14"/>
      <c r="N79" s="14">
        <v>106.88</v>
      </c>
      <c r="O79" s="13">
        <f t="shared" si="9"/>
        <v>17.813333333333333</v>
      </c>
    </row>
    <row r="80" spans="1:15" x14ac:dyDescent="0.25">
      <c r="A80" s="6" t="s">
        <v>46</v>
      </c>
      <c r="B80" s="7">
        <v>2</v>
      </c>
      <c r="C80" s="7">
        <v>8</v>
      </c>
      <c r="D80" s="7">
        <v>0</v>
      </c>
      <c r="E80" s="7">
        <v>40</v>
      </c>
      <c r="F80" s="7">
        <f t="shared" si="5"/>
        <v>2080</v>
      </c>
      <c r="G80" s="8">
        <f t="shared" si="6"/>
        <v>0</v>
      </c>
      <c r="H80" s="9">
        <f t="shared" si="7"/>
        <v>10</v>
      </c>
      <c r="I80" s="8">
        <v>100</v>
      </c>
      <c r="J80" s="10">
        <v>19</v>
      </c>
      <c r="K80" s="11">
        <f t="shared" si="8"/>
        <v>90</v>
      </c>
      <c r="L80" s="12">
        <v>131</v>
      </c>
      <c r="M80" s="2" t="s">
        <v>90</v>
      </c>
      <c r="N80" s="12">
        <v>131</v>
      </c>
      <c r="O80" s="13">
        <f t="shared" si="9"/>
        <v>6.8947368421052628</v>
      </c>
    </row>
    <row r="81" spans="1:15" x14ac:dyDescent="0.25">
      <c r="A81" s="6" t="s">
        <v>34</v>
      </c>
      <c r="B81" s="7">
        <v>1</v>
      </c>
      <c r="C81" s="7">
        <v>4</v>
      </c>
      <c r="D81" s="7">
        <v>2865</v>
      </c>
      <c r="E81" s="7">
        <v>23</v>
      </c>
      <c r="F81" s="7">
        <f t="shared" si="5"/>
        <v>1196</v>
      </c>
      <c r="G81" s="8">
        <f t="shared" si="6"/>
        <v>2.3954849498327757</v>
      </c>
      <c r="H81" s="9">
        <f t="shared" si="7"/>
        <v>7.3954849498327757</v>
      </c>
      <c r="I81" s="8">
        <v>100</v>
      </c>
      <c r="J81" s="7">
        <v>20</v>
      </c>
      <c r="K81" s="11">
        <f t="shared" si="8"/>
        <v>92.604515050167223</v>
      </c>
      <c r="L81" s="12">
        <v>120</v>
      </c>
      <c r="M81" s="2" t="s">
        <v>91</v>
      </c>
      <c r="N81" s="12">
        <v>120</v>
      </c>
      <c r="O81" s="13">
        <f t="shared" si="9"/>
        <v>6</v>
      </c>
    </row>
    <row r="82" spans="1:15" x14ac:dyDescent="0.25">
      <c r="A82" s="6" t="s">
        <v>68</v>
      </c>
      <c r="B82" s="7">
        <v>2</v>
      </c>
      <c r="C82" s="7">
        <v>2</v>
      </c>
      <c r="D82" s="7">
        <v>31</v>
      </c>
      <c r="E82" s="7">
        <v>35</v>
      </c>
      <c r="F82" s="7">
        <f t="shared" si="5"/>
        <v>1820</v>
      </c>
      <c r="G82" s="8">
        <f t="shared" si="6"/>
        <v>1.7032967032967031E-2</v>
      </c>
      <c r="H82" s="9">
        <f t="shared" si="7"/>
        <v>4.017032967032967</v>
      </c>
      <c r="I82" s="8">
        <v>100</v>
      </c>
      <c r="J82" s="7">
        <v>30</v>
      </c>
      <c r="K82" s="11">
        <f t="shared" si="8"/>
        <v>95.982967032967039</v>
      </c>
      <c r="L82" s="12">
        <v>60</v>
      </c>
      <c r="M82" s="2" t="s">
        <v>111</v>
      </c>
      <c r="N82" s="12">
        <v>60</v>
      </c>
      <c r="O82" s="13">
        <f t="shared" si="9"/>
        <v>2</v>
      </c>
    </row>
    <row r="83" spans="1:15" x14ac:dyDescent="0.25">
      <c r="A83" s="6" t="s">
        <v>86</v>
      </c>
      <c r="B83" s="7">
        <v>4</v>
      </c>
      <c r="C83" s="7">
        <v>18</v>
      </c>
      <c r="D83" s="7">
        <v>14000</v>
      </c>
      <c r="E83" s="7">
        <v>43</v>
      </c>
      <c r="F83" s="7">
        <f t="shared" si="5"/>
        <v>2236</v>
      </c>
      <c r="G83" s="8">
        <f t="shared" si="6"/>
        <v>6.2611806797853307</v>
      </c>
      <c r="H83" s="9">
        <f t="shared" si="7"/>
        <v>28.26118067978533</v>
      </c>
      <c r="I83" s="8">
        <v>100</v>
      </c>
      <c r="J83" s="7">
        <v>10</v>
      </c>
      <c r="K83" s="11">
        <f t="shared" si="8"/>
        <v>71.738819320214674</v>
      </c>
      <c r="L83" s="12">
        <v>84</v>
      </c>
      <c r="M83" s="2" t="s">
        <v>91</v>
      </c>
      <c r="N83" s="12">
        <v>84</v>
      </c>
      <c r="O83" s="13">
        <f t="shared" si="9"/>
        <v>8.4</v>
      </c>
    </row>
    <row r="84" spans="1:15" x14ac:dyDescent="0.25">
      <c r="A84" s="6" t="s">
        <v>31</v>
      </c>
      <c r="B84" s="7">
        <v>2</v>
      </c>
      <c r="C84" s="7">
        <v>5</v>
      </c>
      <c r="D84" s="7">
        <v>0</v>
      </c>
      <c r="E84" s="7">
        <v>43</v>
      </c>
      <c r="F84" s="7">
        <f t="shared" si="5"/>
        <v>2236</v>
      </c>
      <c r="G84" s="8">
        <f t="shared" si="6"/>
        <v>0</v>
      </c>
      <c r="H84" s="9">
        <f t="shared" si="7"/>
        <v>7</v>
      </c>
      <c r="I84" s="8">
        <v>100</v>
      </c>
      <c r="J84" s="7">
        <v>12</v>
      </c>
      <c r="K84" s="11">
        <f t="shared" si="8"/>
        <v>93</v>
      </c>
      <c r="L84" s="12">
        <v>86</v>
      </c>
      <c r="M84" s="2" t="s">
        <v>99</v>
      </c>
      <c r="N84" s="12">
        <v>86</v>
      </c>
      <c r="O84" s="13">
        <f t="shared" si="9"/>
        <v>7.166666666666667</v>
      </c>
    </row>
    <row r="85" spans="1:15" x14ac:dyDescent="0.25">
      <c r="A85" s="6" t="s">
        <v>60</v>
      </c>
      <c r="B85" s="7">
        <v>3</v>
      </c>
      <c r="C85" s="7">
        <v>7</v>
      </c>
      <c r="D85" s="7">
        <v>0</v>
      </c>
      <c r="E85" s="7">
        <v>44</v>
      </c>
      <c r="F85" s="7">
        <f t="shared" si="5"/>
        <v>2288</v>
      </c>
      <c r="G85" s="8">
        <f t="shared" si="6"/>
        <v>0</v>
      </c>
      <c r="H85" s="9">
        <f t="shared" si="7"/>
        <v>10</v>
      </c>
      <c r="I85" s="8">
        <v>100</v>
      </c>
      <c r="J85" s="7">
        <v>15</v>
      </c>
      <c r="K85" s="11">
        <f t="shared" si="8"/>
        <v>90</v>
      </c>
      <c r="L85" s="12">
        <v>60</v>
      </c>
      <c r="M85" s="2" t="s">
        <v>89</v>
      </c>
      <c r="N85" s="12">
        <v>60</v>
      </c>
      <c r="O85" s="13">
        <f t="shared" si="9"/>
        <v>4</v>
      </c>
    </row>
    <row r="86" spans="1:15" x14ac:dyDescent="0.25">
      <c r="G86" s="15" t="s">
        <v>116</v>
      </c>
      <c r="H86" s="16">
        <f>SUM(H4:H85)</f>
        <v>2011.0336660858843</v>
      </c>
      <c r="I86" s="16">
        <f>SUM(I4:I85)</f>
        <v>14500</v>
      </c>
      <c r="J86" s="1">
        <f>SUM(J4:J85)</f>
        <v>2732.9</v>
      </c>
      <c r="K86" s="17">
        <f>SUM(K4:K85)</f>
        <v>12488.966333914119</v>
      </c>
      <c r="M86" s="1" t="s">
        <v>122</v>
      </c>
      <c r="N86" s="18">
        <f>SUM(N4:N85)</f>
        <v>10901.499999999998</v>
      </c>
      <c r="O86" s="19">
        <f>SUM(O4:O85)</f>
        <v>1580.7883678761066</v>
      </c>
    </row>
    <row r="87" spans="1:15" x14ac:dyDescent="0.25">
      <c r="G87" s="15" t="s">
        <v>124</v>
      </c>
      <c r="H87" s="20">
        <f>H86/82</f>
        <v>24.52480080592542</v>
      </c>
      <c r="I87" s="21">
        <f>I86/82</f>
        <v>176.82926829268294</v>
      </c>
      <c r="J87" s="22">
        <f>J86/82</f>
        <v>33.328048780487805</v>
      </c>
      <c r="K87" s="17">
        <f>K86/82</f>
        <v>152.30446748675755</v>
      </c>
      <c r="M87" s="1" t="s">
        <v>123</v>
      </c>
      <c r="N87" s="19">
        <f>N86/82</f>
        <v>132.94512195121948</v>
      </c>
      <c r="O87" s="19">
        <f>O86/82</f>
        <v>19.277906925318373</v>
      </c>
    </row>
    <row r="88" spans="1:15" x14ac:dyDescent="0.25">
      <c r="A88" s="1" t="s">
        <v>135</v>
      </c>
      <c r="B88" s="23">
        <f>(I86*10)*12</f>
        <v>1740000</v>
      </c>
      <c r="C88" s="1"/>
      <c r="D88" s="1"/>
      <c r="E88" s="1"/>
      <c r="H88" s="24" t="s">
        <v>125</v>
      </c>
      <c r="I88" s="25" t="s">
        <v>138</v>
      </c>
      <c r="J88" s="25" t="s">
        <v>127</v>
      </c>
      <c r="K88" s="25" t="s">
        <v>115</v>
      </c>
      <c r="M88" s="1"/>
      <c r="N88" s="18"/>
    </row>
    <row r="89" spans="1:15" x14ac:dyDescent="0.25">
      <c r="A89" s="1" t="s">
        <v>117</v>
      </c>
      <c r="B89" s="26">
        <f>K86</f>
        <v>12488.966333914119</v>
      </c>
      <c r="C89" s="1"/>
      <c r="D89" s="1"/>
      <c r="E89" s="16"/>
    </row>
    <row r="90" spans="1:15" x14ac:dyDescent="0.25">
      <c r="A90" s="1" t="s">
        <v>136</v>
      </c>
      <c r="B90" s="27">
        <f>B88*0.6</f>
        <v>1044000</v>
      </c>
      <c r="C90" s="1"/>
      <c r="D90" s="1"/>
      <c r="E90" s="16"/>
    </row>
    <row r="91" spans="1:15" x14ac:dyDescent="0.25">
      <c r="A91" s="1"/>
      <c r="B91" s="27"/>
      <c r="C91" s="1"/>
      <c r="D91" s="1"/>
      <c r="E91" s="16"/>
    </row>
    <row r="92" spans="1:15" x14ac:dyDescent="0.25">
      <c r="A92" s="1" t="s">
        <v>132</v>
      </c>
      <c r="B92" s="27"/>
      <c r="C92" s="1"/>
      <c r="D92" s="1"/>
      <c r="E92" s="16"/>
    </row>
    <row r="93" spans="1:15" x14ac:dyDescent="0.25">
      <c r="A93" s="1" t="s">
        <v>130</v>
      </c>
      <c r="B93" s="19">
        <f>B88-B90</f>
        <v>696000</v>
      </c>
      <c r="C93" s="1"/>
      <c r="D93" s="1"/>
      <c r="E93" s="16"/>
    </row>
    <row r="94" spans="1:15" x14ac:dyDescent="0.25">
      <c r="A94" s="1" t="s">
        <v>131</v>
      </c>
      <c r="B94" s="19">
        <v>125000</v>
      </c>
      <c r="C94" s="1"/>
      <c r="D94" s="1"/>
      <c r="E94" s="16"/>
    </row>
    <row r="95" spans="1:15" x14ac:dyDescent="0.25">
      <c r="A95" s="1" t="s">
        <v>133</v>
      </c>
      <c r="B95" s="19">
        <v>25000</v>
      </c>
      <c r="C95" s="1"/>
      <c r="D95" s="1"/>
      <c r="E95" s="16"/>
    </row>
    <row r="96" spans="1:15" x14ac:dyDescent="0.25">
      <c r="A96" s="1" t="s">
        <v>134</v>
      </c>
      <c r="B96" s="19">
        <f>SUM(B93:B95)</f>
        <v>846000</v>
      </c>
      <c r="C96" s="1"/>
      <c r="D96" s="1"/>
      <c r="E96" s="16"/>
    </row>
    <row r="97" spans="1:5" x14ac:dyDescent="0.25">
      <c r="A97" s="1"/>
      <c r="B97" s="26"/>
      <c r="C97" s="1"/>
      <c r="D97" s="1"/>
      <c r="E97" s="16"/>
    </row>
    <row r="98" spans="1:5" x14ac:dyDescent="0.25">
      <c r="A98" s="1" t="s">
        <v>139</v>
      </c>
      <c r="B98" s="27">
        <f>B90+B96</f>
        <v>1890000</v>
      </c>
    </row>
    <row r="99" spans="1:5" x14ac:dyDescent="0.25">
      <c r="A99" s="1"/>
      <c r="B99" s="27"/>
    </row>
    <row r="100" spans="1:5" x14ac:dyDescent="0.25">
      <c r="A100" s="2" t="s">
        <v>119</v>
      </c>
    </row>
    <row r="102" spans="1:5" x14ac:dyDescent="0.25">
      <c r="A102" s="1"/>
      <c r="B102" s="23"/>
    </row>
    <row r="103" spans="1:5" x14ac:dyDescent="0.25">
      <c r="A103" s="1"/>
      <c r="B103" s="26"/>
    </row>
    <row r="104" spans="1:5" x14ac:dyDescent="0.25">
      <c r="A104" s="1"/>
      <c r="B104" s="27"/>
    </row>
    <row r="105" spans="1:5" x14ac:dyDescent="0.25">
      <c r="A105" s="1"/>
      <c r="B105" s="27"/>
    </row>
    <row r="106" spans="1:5" x14ac:dyDescent="0.25">
      <c r="A106" s="28"/>
      <c r="B106" s="27"/>
    </row>
    <row r="107" spans="1:5" x14ac:dyDescent="0.25">
      <c r="A107" s="1"/>
      <c r="B107" s="19"/>
    </row>
    <row r="108" spans="1:5" x14ac:dyDescent="0.25">
      <c r="A108" s="1"/>
      <c r="B108" s="19"/>
    </row>
    <row r="109" spans="1:5" x14ac:dyDescent="0.25">
      <c r="A109" s="1"/>
      <c r="B109" s="19"/>
    </row>
    <row r="110" spans="1:5" x14ac:dyDescent="0.25">
      <c r="A110" s="1"/>
      <c r="B110" s="19"/>
    </row>
    <row r="111" spans="1:5" x14ac:dyDescent="0.25">
      <c r="A111" s="1"/>
      <c r="B111" s="26"/>
    </row>
  </sheetData>
  <pageMargins left="0.7" right="0.7" top="0.75" bottom="0.75" header="0.3" footer="0.3"/>
  <pageSetup paperSize="5" pageOrder="overThenDown" orientation="landscape" r:id="rId1"/>
  <headerFooter>
    <oddHeader>&amp;L&amp;A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A16" zoomScaleNormal="100" workbookViewId="0">
      <selection activeCell="A75" sqref="A75"/>
    </sheetView>
  </sheetViews>
  <sheetFormatPr defaultRowHeight="15" x14ac:dyDescent="0.25"/>
  <cols>
    <col min="1" max="1" width="48.5703125" style="2" bestFit="1" customWidth="1"/>
    <col min="2" max="8" width="14.7109375" style="2" customWidth="1"/>
    <col min="9" max="9" width="15.7109375" style="2" bestFit="1" customWidth="1"/>
    <col min="10" max="11" width="14.7109375" style="2" customWidth="1"/>
    <col min="12" max="12" width="14.7109375" style="3" customWidth="1"/>
    <col min="13" max="13" width="31.7109375" style="2" bestFit="1" customWidth="1"/>
    <col min="14" max="14" width="14.7109375" style="3" customWidth="1"/>
    <col min="15" max="15" width="13.5703125" style="2" customWidth="1"/>
    <col min="16" max="16384" width="9.140625" style="2"/>
  </cols>
  <sheetData>
    <row r="1" spans="1:15" x14ac:dyDescent="0.25">
      <c r="A1" s="1" t="s">
        <v>120</v>
      </c>
    </row>
    <row r="2" spans="1:15" x14ac:dyDescent="0.25">
      <c r="A2" s="1" t="s">
        <v>121</v>
      </c>
    </row>
    <row r="3" spans="1:15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112</v>
      </c>
      <c r="G3" s="4" t="s">
        <v>113</v>
      </c>
      <c r="H3" s="4" t="s">
        <v>114</v>
      </c>
      <c r="I3" s="4" t="s">
        <v>140</v>
      </c>
      <c r="J3" s="4" t="s">
        <v>118</v>
      </c>
      <c r="K3" s="4" t="s">
        <v>115</v>
      </c>
      <c r="L3" s="5" t="s">
        <v>88</v>
      </c>
      <c r="M3" s="4" t="s">
        <v>87</v>
      </c>
      <c r="N3" s="5" t="s">
        <v>88</v>
      </c>
      <c r="O3" s="4" t="s">
        <v>128</v>
      </c>
    </row>
    <row r="4" spans="1:15" x14ac:dyDescent="0.25">
      <c r="A4" s="6" t="s">
        <v>58</v>
      </c>
      <c r="B4" s="7">
        <v>11</v>
      </c>
      <c r="C4" s="7">
        <v>13</v>
      </c>
      <c r="D4" s="7">
        <v>1251</v>
      </c>
      <c r="E4" s="7">
        <v>44</v>
      </c>
      <c r="F4" s="7">
        <f>E4*52</f>
        <v>2288</v>
      </c>
      <c r="G4" s="8">
        <f>D4/F4</f>
        <v>0.54676573426573427</v>
      </c>
      <c r="H4" s="9">
        <f>B4+C4+G4</f>
        <v>24.546765734265733</v>
      </c>
      <c r="I4" s="8">
        <f>IF((H4*5)&lt;100,100,H4*5)</f>
        <v>122.73382867132867</v>
      </c>
      <c r="J4" s="10">
        <v>60</v>
      </c>
      <c r="K4" s="11">
        <f t="shared" ref="K4:K35" si="0">I4-J4</f>
        <v>62.733828671328666</v>
      </c>
      <c r="L4" s="12">
        <v>32</v>
      </c>
      <c r="M4" s="2" t="s">
        <v>89</v>
      </c>
      <c r="N4" s="12">
        <v>32</v>
      </c>
      <c r="O4" s="13">
        <f>N4/J4</f>
        <v>0.53333333333333333</v>
      </c>
    </row>
    <row r="5" spans="1:15" x14ac:dyDescent="0.25">
      <c r="A5" s="6" t="s">
        <v>33</v>
      </c>
      <c r="B5" s="7">
        <v>1</v>
      </c>
      <c r="C5" s="7">
        <v>12</v>
      </c>
      <c r="D5" s="7">
        <v>0</v>
      </c>
      <c r="E5" s="7">
        <v>30</v>
      </c>
      <c r="F5" s="7">
        <f t="shared" ref="F5:F68" si="1">E5*52</f>
        <v>1560</v>
      </c>
      <c r="G5" s="8">
        <f t="shared" ref="G5:G68" si="2">D5/F5</f>
        <v>0</v>
      </c>
      <c r="H5" s="9">
        <f t="shared" ref="H5:H68" si="3">B5+C5+G5</f>
        <v>13</v>
      </c>
      <c r="I5" s="8">
        <f t="shared" ref="I5:I68" si="4">IF((H5*5)&lt;100,100,H5*5)</f>
        <v>100</v>
      </c>
      <c r="J5" s="7">
        <v>6</v>
      </c>
      <c r="K5" s="11">
        <f t="shared" si="0"/>
        <v>94</v>
      </c>
      <c r="L5" s="12">
        <v>87</v>
      </c>
      <c r="M5" s="2" t="s">
        <v>90</v>
      </c>
      <c r="N5" s="12">
        <v>87</v>
      </c>
      <c r="O5" s="13">
        <f t="shared" ref="O5:O68" si="5">N5/J5</f>
        <v>14.5</v>
      </c>
    </row>
    <row r="6" spans="1:15" x14ac:dyDescent="0.25">
      <c r="A6" s="6" t="s">
        <v>10</v>
      </c>
      <c r="B6" s="7">
        <v>11</v>
      </c>
      <c r="C6" s="7">
        <v>24</v>
      </c>
      <c r="D6" s="7">
        <v>1850</v>
      </c>
      <c r="E6" s="7">
        <v>50</v>
      </c>
      <c r="F6" s="7">
        <f t="shared" si="1"/>
        <v>2600</v>
      </c>
      <c r="G6" s="8">
        <f t="shared" si="2"/>
        <v>0.71153846153846156</v>
      </c>
      <c r="H6" s="9">
        <f t="shared" si="3"/>
        <v>35.71153846153846</v>
      </c>
      <c r="I6" s="8">
        <f t="shared" si="4"/>
        <v>178.55769230769229</v>
      </c>
      <c r="J6" s="7">
        <v>11.5</v>
      </c>
      <c r="K6" s="11">
        <f t="shared" si="0"/>
        <v>167.05769230769229</v>
      </c>
      <c r="L6" s="12">
        <v>125</v>
      </c>
      <c r="M6" s="2" t="s">
        <v>91</v>
      </c>
      <c r="N6" s="12">
        <v>125</v>
      </c>
      <c r="O6" s="13">
        <f t="shared" si="5"/>
        <v>10.869565217391305</v>
      </c>
    </row>
    <row r="7" spans="1:15" ht="30" x14ac:dyDescent="0.25">
      <c r="A7" s="6" t="s">
        <v>6</v>
      </c>
      <c r="B7" s="7">
        <v>64</v>
      </c>
      <c r="C7" s="7">
        <v>113</v>
      </c>
      <c r="D7" s="7">
        <v>23195</v>
      </c>
      <c r="E7" s="7">
        <v>63</v>
      </c>
      <c r="F7" s="7">
        <f t="shared" si="1"/>
        <v>3276</v>
      </c>
      <c r="G7" s="8">
        <f t="shared" si="2"/>
        <v>7.08028083028083</v>
      </c>
      <c r="H7" s="9">
        <f t="shared" si="3"/>
        <v>184.08028083028083</v>
      </c>
      <c r="I7" s="8">
        <f t="shared" si="4"/>
        <v>920.40140415140411</v>
      </c>
      <c r="J7" s="7">
        <v>1000</v>
      </c>
      <c r="K7" s="11">
        <f t="shared" si="0"/>
        <v>-79.598595848595892</v>
      </c>
      <c r="L7" s="14" t="s">
        <v>93</v>
      </c>
      <c r="M7" s="2" t="s">
        <v>92</v>
      </c>
      <c r="N7" s="14">
        <v>106.88</v>
      </c>
      <c r="O7" s="13">
        <f t="shared" si="5"/>
        <v>0.10687999999999999</v>
      </c>
    </row>
    <row r="8" spans="1:15" x14ac:dyDescent="0.25">
      <c r="A8" s="6" t="s">
        <v>72</v>
      </c>
      <c r="B8" s="7">
        <v>11</v>
      </c>
      <c r="C8" s="7">
        <v>19</v>
      </c>
      <c r="D8" s="7">
        <v>52925</v>
      </c>
      <c r="E8" s="7">
        <v>50</v>
      </c>
      <c r="F8" s="7">
        <f t="shared" si="1"/>
        <v>2600</v>
      </c>
      <c r="G8" s="8">
        <f t="shared" si="2"/>
        <v>20.35576923076923</v>
      </c>
      <c r="H8" s="9">
        <f t="shared" si="3"/>
        <v>50.355769230769226</v>
      </c>
      <c r="I8" s="8">
        <f t="shared" si="4"/>
        <v>251.77884615384613</v>
      </c>
      <c r="J8" s="7">
        <v>36</v>
      </c>
      <c r="K8" s="11">
        <f t="shared" si="0"/>
        <v>215.77884615384613</v>
      </c>
      <c r="L8" s="12">
        <v>85</v>
      </c>
      <c r="M8" s="2" t="s">
        <v>89</v>
      </c>
      <c r="N8" s="12">
        <v>85</v>
      </c>
      <c r="O8" s="13">
        <f t="shared" si="5"/>
        <v>2.3611111111111112</v>
      </c>
    </row>
    <row r="9" spans="1:15" x14ac:dyDescent="0.25">
      <c r="A9" s="6" t="s">
        <v>49</v>
      </c>
      <c r="B9" s="7">
        <v>2</v>
      </c>
      <c r="C9" s="7">
        <v>9</v>
      </c>
      <c r="D9" s="7">
        <v>0</v>
      </c>
      <c r="E9" s="7">
        <v>33</v>
      </c>
      <c r="F9" s="7">
        <f t="shared" si="1"/>
        <v>1716</v>
      </c>
      <c r="G9" s="8">
        <f t="shared" si="2"/>
        <v>0</v>
      </c>
      <c r="H9" s="9">
        <f t="shared" si="3"/>
        <v>11</v>
      </c>
      <c r="I9" s="8">
        <f t="shared" si="4"/>
        <v>100</v>
      </c>
      <c r="J9" s="7">
        <v>3</v>
      </c>
      <c r="K9" s="11">
        <f t="shared" si="0"/>
        <v>97</v>
      </c>
      <c r="L9" s="12">
        <v>22</v>
      </c>
      <c r="M9" s="2" t="s">
        <v>94</v>
      </c>
      <c r="N9" s="12">
        <v>22</v>
      </c>
      <c r="O9" s="13">
        <f t="shared" si="5"/>
        <v>7.333333333333333</v>
      </c>
    </row>
    <row r="10" spans="1:15" x14ac:dyDescent="0.25">
      <c r="A10" s="6" t="s">
        <v>53</v>
      </c>
      <c r="B10" s="7">
        <v>7</v>
      </c>
      <c r="C10" s="7">
        <v>25</v>
      </c>
      <c r="D10" s="7">
        <v>0</v>
      </c>
      <c r="E10" s="7">
        <v>42</v>
      </c>
      <c r="F10" s="7">
        <f t="shared" si="1"/>
        <v>2184</v>
      </c>
      <c r="G10" s="8">
        <f t="shared" si="2"/>
        <v>0</v>
      </c>
      <c r="H10" s="9">
        <f t="shared" si="3"/>
        <v>32</v>
      </c>
      <c r="I10" s="8">
        <f t="shared" si="4"/>
        <v>160</v>
      </c>
      <c r="J10" s="7">
        <v>17.5</v>
      </c>
      <c r="K10" s="11">
        <f t="shared" si="0"/>
        <v>142.5</v>
      </c>
      <c r="L10" s="12">
        <v>180</v>
      </c>
      <c r="M10" s="2" t="s">
        <v>89</v>
      </c>
      <c r="N10" s="12">
        <v>180</v>
      </c>
      <c r="O10" s="13">
        <f t="shared" si="5"/>
        <v>10.285714285714286</v>
      </c>
    </row>
    <row r="11" spans="1:15" x14ac:dyDescent="0.25">
      <c r="A11" s="6" t="s">
        <v>59</v>
      </c>
      <c r="B11" s="7">
        <v>34</v>
      </c>
      <c r="C11" s="7">
        <v>60</v>
      </c>
      <c r="D11" s="7">
        <v>0</v>
      </c>
      <c r="E11" s="7">
        <v>59</v>
      </c>
      <c r="F11" s="7">
        <f t="shared" si="1"/>
        <v>3068</v>
      </c>
      <c r="G11" s="8">
        <f t="shared" si="2"/>
        <v>0</v>
      </c>
      <c r="H11" s="9">
        <f t="shared" si="3"/>
        <v>94</v>
      </c>
      <c r="I11" s="8">
        <f t="shared" si="4"/>
        <v>470</v>
      </c>
      <c r="J11" s="10">
        <v>60</v>
      </c>
      <c r="K11" s="11">
        <f t="shared" si="0"/>
        <v>410</v>
      </c>
      <c r="L11" s="12">
        <v>75</v>
      </c>
      <c r="M11" s="2" t="s">
        <v>89</v>
      </c>
      <c r="N11" s="12">
        <v>75</v>
      </c>
      <c r="O11" s="13">
        <f t="shared" si="5"/>
        <v>1.25</v>
      </c>
    </row>
    <row r="12" spans="1:15" x14ac:dyDescent="0.25">
      <c r="A12" s="6" t="s">
        <v>8</v>
      </c>
      <c r="B12" s="7">
        <v>3</v>
      </c>
      <c r="C12" s="7">
        <v>7</v>
      </c>
      <c r="D12" s="7">
        <v>204</v>
      </c>
      <c r="E12" s="7">
        <v>26</v>
      </c>
      <c r="F12" s="7">
        <f t="shared" si="1"/>
        <v>1352</v>
      </c>
      <c r="G12" s="8">
        <f t="shared" si="2"/>
        <v>0.15088757396449703</v>
      </c>
      <c r="H12" s="9">
        <f t="shared" si="3"/>
        <v>10.150887573964496</v>
      </c>
      <c r="I12" s="8">
        <f t="shared" si="4"/>
        <v>100</v>
      </c>
      <c r="J12" s="7">
        <v>13</v>
      </c>
      <c r="K12" s="11">
        <f t="shared" si="0"/>
        <v>87</v>
      </c>
      <c r="L12" s="12">
        <v>115</v>
      </c>
      <c r="M12" s="2" t="s">
        <v>91</v>
      </c>
      <c r="N12" s="12">
        <v>115</v>
      </c>
      <c r="O12" s="13">
        <f t="shared" si="5"/>
        <v>8.8461538461538467</v>
      </c>
    </row>
    <row r="13" spans="1:15" x14ac:dyDescent="0.25">
      <c r="A13" s="6" t="s">
        <v>54</v>
      </c>
      <c r="B13" s="7">
        <v>20</v>
      </c>
      <c r="C13" s="7">
        <v>13</v>
      </c>
      <c r="D13" s="7">
        <v>0</v>
      </c>
      <c r="E13" s="7">
        <v>61</v>
      </c>
      <c r="F13" s="7">
        <f t="shared" si="1"/>
        <v>3172</v>
      </c>
      <c r="G13" s="8">
        <f t="shared" si="2"/>
        <v>0</v>
      </c>
      <c r="H13" s="9">
        <f t="shared" si="3"/>
        <v>33</v>
      </c>
      <c r="I13" s="8">
        <f t="shared" si="4"/>
        <v>165</v>
      </c>
      <c r="J13" s="7">
        <v>10</v>
      </c>
      <c r="K13" s="11">
        <f t="shared" si="0"/>
        <v>155</v>
      </c>
      <c r="L13" s="12">
        <v>1190</v>
      </c>
      <c r="M13" s="2" t="s">
        <v>91</v>
      </c>
      <c r="N13" s="12">
        <v>1190</v>
      </c>
      <c r="O13" s="13">
        <f t="shared" si="5"/>
        <v>119</v>
      </c>
    </row>
    <row r="14" spans="1:15" x14ac:dyDescent="0.25">
      <c r="A14" s="6" t="s">
        <v>56</v>
      </c>
      <c r="B14" s="7">
        <v>16</v>
      </c>
      <c r="C14" s="7">
        <v>37</v>
      </c>
      <c r="D14" s="7">
        <v>3366</v>
      </c>
      <c r="E14" s="7">
        <v>51</v>
      </c>
      <c r="F14" s="7">
        <f t="shared" si="1"/>
        <v>2652</v>
      </c>
      <c r="G14" s="8">
        <f t="shared" si="2"/>
        <v>1.2692307692307692</v>
      </c>
      <c r="H14" s="9">
        <f t="shared" si="3"/>
        <v>54.269230769230766</v>
      </c>
      <c r="I14" s="8">
        <f t="shared" si="4"/>
        <v>271.34615384615381</v>
      </c>
      <c r="J14" s="7">
        <v>15</v>
      </c>
      <c r="K14" s="11">
        <f t="shared" si="0"/>
        <v>256.34615384615381</v>
      </c>
      <c r="L14" s="12">
        <v>279</v>
      </c>
      <c r="M14" s="2" t="s">
        <v>95</v>
      </c>
      <c r="N14" s="12">
        <v>279</v>
      </c>
      <c r="O14" s="13">
        <f t="shared" si="5"/>
        <v>18.600000000000001</v>
      </c>
    </row>
    <row r="15" spans="1:15" x14ac:dyDescent="0.25">
      <c r="A15" s="6" t="s">
        <v>7</v>
      </c>
      <c r="B15" s="7">
        <v>4</v>
      </c>
      <c r="C15" s="7">
        <v>11</v>
      </c>
      <c r="D15" s="7">
        <v>0</v>
      </c>
      <c r="E15" s="7">
        <v>40</v>
      </c>
      <c r="F15" s="7">
        <f t="shared" si="1"/>
        <v>2080</v>
      </c>
      <c r="G15" s="8">
        <f t="shared" si="2"/>
        <v>0</v>
      </c>
      <c r="H15" s="9">
        <f t="shared" si="3"/>
        <v>15</v>
      </c>
      <c r="I15" s="8">
        <f t="shared" si="4"/>
        <v>100</v>
      </c>
      <c r="J15" s="7">
        <v>24</v>
      </c>
      <c r="K15" s="11">
        <f t="shared" si="0"/>
        <v>76</v>
      </c>
      <c r="L15" s="12">
        <v>79</v>
      </c>
      <c r="M15" s="2" t="s">
        <v>94</v>
      </c>
      <c r="N15" s="12">
        <v>79</v>
      </c>
      <c r="O15" s="13">
        <f t="shared" si="5"/>
        <v>3.2916666666666665</v>
      </c>
    </row>
    <row r="16" spans="1:15" x14ac:dyDescent="0.25">
      <c r="A16" s="6" t="s">
        <v>35</v>
      </c>
      <c r="B16" s="7">
        <v>2</v>
      </c>
      <c r="C16" s="7">
        <v>16</v>
      </c>
      <c r="D16" s="7">
        <v>0</v>
      </c>
      <c r="E16" s="7">
        <v>40</v>
      </c>
      <c r="F16" s="7">
        <f t="shared" si="1"/>
        <v>2080</v>
      </c>
      <c r="G16" s="8">
        <f t="shared" si="2"/>
        <v>0</v>
      </c>
      <c r="H16" s="9">
        <f t="shared" si="3"/>
        <v>18</v>
      </c>
      <c r="I16" s="8">
        <f t="shared" si="4"/>
        <v>100</v>
      </c>
      <c r="J16" s="7">
        <v>15</v>
      </c>
      <c r="K16" s="11">
        <f t="shared" si="0"/>
        <v>85</v>
      </c>
      <c r="L16" s="12">
        <v>100</v>
      </c>
      <c r="M16" s="2" t="s">
        <v>90</v>
      </c>
      <c r="N16" s="12">
        <v>100</v>
      </c>
      <c r="O16" s="13">
        <f t="shared" si="5"/>
        <v>6.666666666666667</v>
      </c>
    </row>
    <row r="17" spans="1:15" x14ac:dyDescent="0.25">
      <c r="A17" s="6" t="s">
        <v>41</v>
      </c>
      <c r="B17" s="7">
        <v>6</v>
      </c>
      <c r="C17" s="7">
        <v>15</v>
      </c>
      <c r="D17" s="7">
        <v>1357</v>
      </c>
      <c r="E17" s="7">
        <v>49</v>
      </c>
      <c r="F17" s="7">
        <f t="shared" si="1"/>
        <v>2548</v>
      </c>
      <c r="G17" s="8">
        <f t="shared" si="2"/>
        <v>0.53257456828885397</v>
      </c>
      <c r="H17" s="9">
        <f t="shared" si="3"/>
        <v>21.532574568288855</v>
      </c>
      <c r="I17" s="8">
        <f t="shared" si="4"/>
        <v>107.66287284144427</v>
      </c>
      <c r="J17" s="7">
        <v>27</v>
      </c>
      <c r="K17" s="11">
        <f t="shared" si="0"/>
        <v>80.662872841444269</v>
      </c>
      <c r="L17" s="12">
        <v>100</v>
      </c>
      <c r="M17" s="2" t="s">
        <v>94</v>
      </c>
      <c r="N17" s="12">
        <v>100</v>
      </c>
      <c r="O17" s="13">
        <f t="shared" si="5"/>
        <v>3.7037037037037037</v>
      </c>
    </row>
    <row r="18" spans="1:15" x14ac:dyDescent="0.25">
      <c r="A18" s="6" t="s">
        <v>36</v>
      </c>
      <c r="B18" s="7">
        <v>4</v>
      </c>
      <c r="C18" s="7">
        <v>12</v>
      </c>
      <c r="D18" s="7">
        <v>0</v>
      </c>
      <c r="E18" s="7">
        <v>38</v>
      </c>
      <c r="F18" s="7">
        <f t="shared" si="1"/>
        <v>1976</v>
      </c>
      <c r="G18" s="8">
        <f t="shared" si="2"/>
        <v>0</v>
      </c>
      <c r="H18" s="9">
        <f t="shared" si="3"/>
        <v>16</v>
      </c>
      <c r="I18" s="8">
        <f t="shared" si="4"/>
        <v>100</v>
      </c>
      <c r="J18" s="7">
        <v>14.5</v>
      </c>
      <c r="K18" s="11">
        <f t="shared" si="0"/>
        <v>85.5</v>
      </c>
      <c r="L18" s="14"/>
      <c r="N18" s="14">
        <v>106.88</v>
      </c>
      <c r="O18" s="13">
        <f t="shared" si="5"/>
        <v>7.3710344827586205</v>
      </c>
    </row>
    <row r="19" spans="1:15" x14ac:dyDescent="0.25">
      <c r="A19" s="6" t="s">
        <v>21</v>
      </c>
      <c r="B19" s="7">
        <v>2</v>
      </c>
      <c r="C19" s="7">
        <v>4</v>
      </c>
      <c r="D19" s="7">
        <v>0</v>
      </c>
      <c r="E19" s="7">
        <v>43</v>
      </c>
      <c r="F19" s="7">
        <f t="shared" si="1"/>
        <v>2236</v>
      </c>
      <c r="G19" s="8">
        <f t="shared" si="2"/>
        <v>0</v>
      </c>
      <c r="H19" s="9">
        <f t="shared" si="3"/>
        <v>6</v>
      </c>
      <c r="I19" s="8">
        <f t="shared" si="4"/>
        <v>100</v>
      </c>
      <c r="J19" s="7">
        <v>2</v>
      </c>
      <c r="K19" s="11">
        <f t="shared" si="0"/>
        <v>98</v>
      </c>
      <c r="L19" s="12">
        <v>52</v>
      </c>
      <c r="M19" s="2" t="s">
        <v>96</v>
      </c>
      <c r="N19" s="12">
        <v>52</v>
      </c>
      <c r="O19" s="13">
        <f t="shared" si="5"/>
        <v>26</v>
      </c>
    </row>
    <row r="20" spans="1:15" x14ac:dyDescent="0.25">
      <c r="A20" s="6" t="s">
        <v>70</v>
      </c>
      <c r="B20" s="7">
        <v>4</v>
      </c>
      <c r="C20" s="7">
        <v>15</v>
      </c>
      <c r="D20" s="7">
        <v>1425</v>
      </c>
      <c r="E20" s="7">
        <v>33</v>
      </c>
      <c r="F20" s="7">
        <f t="shared" si="1"/>
        <v>1716</v>
      </c>
      <c r="G20" s="8">
        <f t="shared" si="2"/>
        <v>0.83041958041958042</v>
      </c>
      <c r="H20" s="9">
        <f t="shared" si="3"/>
        <v>19.83041958041958</v>
      </c>
      <c r="I20" s="8">
        <f t="shared" si="4"/>
        <v>100</v>
      </c>
      <c r="J20" s="7">
        <v>7</v>
      </c>
      <c r="K20" s="11">
        <f t="shared" si="0"/>
        <v>93</v>
      </c>
      <c r="L20" s="12">
        <v>215</v>
      </c>
      <c r="M20" s="2" t="s">
        <v>91</v>
      </c>
      <c r="N20" s="12">
        <v>215</v>
      </c>
      <c r="O20" s="13">
        <f t="shared" si="5"/>
        <v>30.714285714285715</v>
      </c>
    </row>
    <row r="21" spans="1:15" x14ac:dyDescent="0.25">
      <c r="A21" s="6" t="s">
        <v>38</v>
      </c>
      <c r="B21" s="7">
        <v>2</v>
      </c>
      <c r="C21" s="7">
        <v>2</v>
      </c>
      <c r="D21" s="7">
        <v>0</v>
      </c>
      <c r="E21" s="7">
        <v>40</v>
      </c>
      <c r="F21" s="7">
        <f t="shared" si="1"/>
        <v>2080</v>
      </c>
      <c r="G21" s="8">
        <f t="shared" si="2"/>
        <v>0</v>
      </c>
      <c r="H21" s="9">
        <f t="shared" si="3"/>
        <v>4</v>
      </c>
      <c r="I21" s="8">
        <f t="shared" si="4"/>
        <v>100</v>
      </c>
      <c r="J21" s="7">
        <v>30</v>
      </c>
      <c r="K21" s="11">
        <f t="shared" si="0"/>
        <v>70</v>
      </c>
      <c r="L21" s="14"/>
      <c r="N21" s="14">
        <v>106.88</v>
      </c>
      <c r="O21" s="13">
        <f t="shared" si="5"/>
        <v>3.5626666666666664</v>
      </c>
    </row>
    <row r="22" spans="1:15" x14ac:dyDescent="0.25">
      <c r="A22" s="6" t="s">
        <v>61</v>
      </c>
      <c r="B22" s="7">
        <v>3</v>
      </c>
      <c r="C22" s="7">
        <v>8</v>
      </c>
      <c r="D22" s="7">
        <v>2408</v>
      </c>
      <c r="E22" s="7">
        <v>40</v>
      </c>
      <c r="F22" s="7">
        <f t="shared" si="1"/>
        <v>2080</v>
      </c>
      <c r="G22" s="8">
        <f t="shared" si="2"/>
        <v>1.1576923076923078</v>
      </c>
      <c r="H22" s="9">
        <f t="shared" si="3"/>
        <v>12.157692307692308</v>
      </c>
      <c r="I22" s="8">
        <f t="shared" si="4"/>
        <v>100</v>
      </c>
      <c r="J22" s="7">
        <v>5.5</v>
      </c>
      <c r="K22" s="11">
        <f t="shared" si="0"/>
        <v>94.5</v>
      </c>
      <c r="L22" s="14"/>
      <c r="N22" s="14">
        <v>106.88</v>
      </c>
      <c r="O22" s="13">
        <f t="shared" si="5"/>
        <v>19.432727272727274</v>
      </c>
    </row>
    <row r="23" spans="1:15" x14ac:dyDescent="0.25">
      <c r="A23" s="6" t="s">
        <v>85</v>
      </c>
      <c r="B23" s="7">
        <v>1</v>
      </c>
      <c r="C23" s="7">
        <v>2</v>
      </c>
      <c r="D23" s="7">
        <v>0</v>
      </c>
      <c r="E23" s="7">
        <v>15</v>
      </c>
      <c r="F23" s="7">
        <f t="shared" si="1"/>
        <v>780</v>
      </c>
      <c r="G23" s="8">
        <f t="shared" si="2"/>
        <v>0</v>
      </c>
      <c r="H23" s="9">
        <f t="shared" si="3"/>
        <v>3</v>
      </c>
      <c r="I23" s="8">
        <f t="shared" si="4"/>
        <v>100</v>
      </c>
      <c r="J23" s="7">
        <v>30</v>
      </c>
      <c r="K23" s="11">
        <f t="shared" si="0"/>
        <v>70</v>
      </c>
      <c r="L23" s="14"/>
      <c r="N23" s="14">
        <v>106.88</v>
      </c>
      <c r="O23" s="13">
        <f t="shared" si="5"/>
        <v>3.5626666666666664</v>
      </c>
    </row>
    <row r="24" spans="1:15" x14ac:dyDescent="0.25">
      <c r="A24" s="6" t="s">
        <v>71</v>
      </c>
      <c r="B24" s="7">
        <v>3</v>
      </c>
      <c r="C24" s="7">
        <v>10</v>
      </c>
      <c r="D24" s="7">
        <v>260</v>
      </c>
      <c r="E24" s="7">
        <v>26</v>
      </c>
      <c r="F24" s="7">
        <f t="shared" si="1"/>
        <v>1352</v>
      </c>
      <c r="G24" s="8">
        <f t="shared" si="2"/>
        <v>0.19230769230769232</v>
      </c>
      <c r="H24" s="9">
        <f t="shared" si="3"/>
        <v>13.192307692307692</v>
      </c>
      <c r="I24" s="8">
        <f t="shared" si="4"/>
        <v>100</v>
      </c>
      <c r="J24" s="7">
        <v>20</v>
      </c>
      <c r="K24" s="11">
        <f t="shared" si="0"/>
        <v>80</v>
      </c>
      <c r="L24" s="14"/>
      <c r="M24" s="2" t="s">
        <v>97</v>
      </c>
      <c r="N24" s="14">
        <v>106.88</v>
      </c>
      <c r="O24" s="13">
        <f t="shared" si="5"/>
        <v>5.3439999999999994</v>
      </c>
    </row>
    <row r="25" spans="1:15" x14ac:dyDescent="0.25">
      <c r="A25" s="6" t="s">
        <v>39</v>
      </c>
      <c r="B25" s="7">
        <v>1</v>
      </c>
      <c r="C25" s="7">
        <v>5</v>
      </c>
      <c r="D25" s="7">
        <v>1700</v>
      </c>
      <c r="E25" s="7">
        <v>29</v>
      </c>
      <c r="F25" s="7">
        <f t="shared" si="1"/>
        <v>1508</v>
      </c>
      <c r="G25" s="8">
        <f t="shared" si="2"/>
        <v>1.1273209549071619</v>
      </c>
      <c r="H25" s="9">
        <f t="shared" si="3"/>
        <v>7.1273209549071623</v>
      </c>
      <c r="I25" s="8">
        <f t="shared" si="4"/>
        <v>100</v>
      </c>
      <c r="J25" s="7">
        <v>1</v>
      </c>
      <c r="K25" s="11">
        <f t="shared" si="0"/>
        <v>99</v>
      </c>
      <c r="L25" s="12">
        <v>55</v>
      </c>
      <c r="M25" s="2" t="s">
        <v>98</v>
      </c>
      <c r="N25" s="12">
        <v>55</v>
      </c>
      <c r="O25" s="13">
        <f t="shared" si="5"/>
        <v>55</v>
      </c>
    </row>
    <row r="26" spans="1:15" x14ac:dyDescent="0.25">
      <c r="A26" s="6" t="s">
        <v>26</v>
      </c>
      <c r="B26" s="7">
        <v>1</v>
      </c>
      <c r="C26" s="7">
        <v>4</v>
      </c>
      <c r="D26" s="7">
        <v>0</v>
      </c>
      <c r="E26" s="7">
        <v>30</v>
      </c>
      <c r="F26" s="7">
        <f t="shared" si="1"/>
        <v>1560</v>
      </c>
      <c r="G26" s="8">
        <f t="shared" si="2"/>
        <v>0</v>
      </c>
      <c r="H26" s="9">
        <f t="shared" si="3"/>
        <v>5</v>
      </c>
      <c r="I26" s="8">
        <f t="shared" si="4"/>
        <v>100</v>
      </c>
      <c r="J26" s="7">
        <v>8</v>
      </c>
      <c r="K26" s="11">
        <f t="shared" si="0"/>
        <v>92</v>
      </c>
      <c r="L26" s="12">
        <v>27</v>
      </c>
      <c r="M26" s="2" t="s">
        <v>99</v>
      </c>
      <c r="N26" s="12">
        <v>27</v>
      </c>
      <c r="O26" s="13">
        <f t="shared" si="5"/>
        <v>3.375</v>
      </c>
    </row>
    <row r="27" spans="1:15" x14ac:dyDescent="0.25">
      <c r="A27" s="6" t="s">
        <v>40</v>
      </c>
      <c r="B27" s="7">
        <v>2</v>
      </c>
      <c r="C27" s="7">
        <v>8</v>
      </c>
      <c r="D27" s="7">
        <v>0</v>
      </c>
      <c r="E27" s="7">
        <v>19</v>
      </c>
      <c r="F27" s="7">
        <f t="shared" si="1"/>
        <v>988</v>
      </c>
      <c r="G27" s="8">
        <f t="shared" si="2"/>
        <v>0</v>
      </c>
      <c r="H27" s="9">
        <f t="shared" si="3"/>
        <v>10</v>
      </c>
      <c r="I27" s="8">
        <f t="shared" si="4"/>
        <v>100</v>
      </c>
      <c r="J27" s="7">
        <v>30</v>
      </c>
      <c r="K27" s="11">
        <f t="shared" si="0"/>
        <v>70</v>
      </c>
      <c r="L27" s="14"/>
      <c r="N27" s="14">
        <v>106.88</v>
      </c>
      <c r="O27" s="13">
        <f t="shared" si="5"/>
        <v>3.5626666666666664</v>
      </c>
    </row>
    <row r="28" spans="1:15" x14ac:dyDescent="0.25">
      <c r="A28" s="6" t="s">
        <v>24</v>
      </c>
      <c r="B28" s="7">
        <v>6</v>
      </c>
      <c r="C28" s="7">
        <v>6</v>
      </c>
      <c r="D28" s="7">
        <v>144</v>
      </c>
      <c r="E28" s="7">
        <v>45</v>
      </c>
      <c r="F28" s="7">
        <f t="shared" si="1"/>
        <v>2340</v>
      </c>
      <c r="G28" s="8">
        <f t="shared" si="2"/>
        <v>6.1538461538461542E-2</v>
      </c>
      <c r="H28" s="9">
        <f t="shared" si="3"/>
        <v>12.061538461538461</v>
      </c>
      <c r="I28" s="8">
        <f t="shared" si="4"/>
        <v>100</v>
      </c>
      <c r="J28" s="7">
        <v>20</v>
      </c>
      <c r="K28" s="11">
        <f t="shared" si="0"/>
        <v>80</v>
      </c>
      <c r="L28" s="12">
        <v>81</v>
      </c>
      <c r="M28" s="2" t="s">
        <v>99</v>
      </c>
      <c r="N28" s="12">
        <v>81</v>
      </c>
      <c r="O28" s="13">
        <f t="shared" si="5"/>
        <v>4.05</v>
      </c>
    </row>
    <row r="29" spans="1:15" x14ac:dyDescent="0.25">
      <c r="A29" s="6" t="s">
        <v>29</v>
      </c>
      <c r="B29" s="7">
        <v>1</v>
      </c>
      <c r="C29" s="7">
        <v>2</v>
      </c>
      <c r="D29" s="7">
        <v>0</v>
      </c>
      <c r="E29" s="7">
        <v>28</v>
      </c>
      <c r="F29" s="7">
        <f t="shared" si="1"/>
        <v>1456</v>
      </c>
      <c r="G29" s="8">
        <f t="shared" si="2"/>
        <v>0</v>
      </c>
      <c r="H29" s="9">
        <f t="shared" si="3"/>
        <v>3</v>
      </c>
      <c r="I29" s="8">
        <f t="shared" si="4"/>
        <v>100</v>
      </c>
      <c r="J29" s="7">
        <v>30</v>
      </c>
      <c r="K29" s="11">
        <f t="shared" si="0"/>
        <v>70</v>
      </c>
      <c r="L29" s="14"/>
      <c r="N29" s="14">
        <v>106.88</v>
      </c>
      <c r="O29" s="13">
        <f t="shared" si="5"/>
        <v>3.5626666666666664</v>
      </c>
    </row>
    <row r="30" spans="1:15" x14ac:dyDescent="0.25">
      <c r="A30" s="6" t="s">
        <v>18</v>
      </c>
      <c r="B30" s="7">
        <v>2</v>
      </c>
      <c r="C30" s="7">
        <v>3</v>
      </c>
      <c r="D30" s="7">
        <v>0</v>
      </c>
      <c r="E30" s="7">
        <v>30</v>
      </c>
      <c r="F30" s="7">
        <f t="shared" si="1"/>
        <v>1560</v>
      </c>
      <c r="G30" s="8">
        <f t="shared" si="2"/>
        <v>0</v>
      </c>
      <c r="H30" s="9">
        <f t="shared" si="3"/>
        <v>5</v>
      </c>
      <c r="I30" s="8">
        <f t="shared" si="4"/>
        <v>100</v>
      </c>
      <c r="J30" s="10">
        <v>8</v>
      </c>
      <c r="K30" s="11">
        <f t="shared" si="0"/>
        <v>92</v>
      </c>
      <c r="L30" s="12">
        <v>46</v>
      </c>
      <c r="M30" s="2" t="s">
        <v>99</v>
      </c>
      <c r="N30" s="12">
        <v>46</v>
      </c>
      <c r="O30" s="13">
        <f t="shared" si="5"/>
        <v>5.75</v>
      </c>
    </row>
    <row r="31" spans="1:15" ht="75" x14ac:dyDescent="0.25">
      <c r="A31" s="6" t="s">
        <v>37</v>
      </c>
      <c r="B31" s="7">
        <v>6</v>
      </c>
      <c r="C31" s="7">
        <v>15</v>
      </c>
      <c r="D31" s="7">
        <v>991</v>
      </c>
      <c r="E31" s="7">
        <v>45</v>
      </c>
      <c r="F31" s="7">
        <f t="shared" si="1"/>
        <v>2340</v>
      </c>
      <c r="G31" s="8">
        <f t="shared" si="2"/>
        <v>0.4235042735042735</v>
      </c>
      <c r="H31" s="9">
        <f t="shared" si="3"/>
        <v>21.423504273504275</v>
      </c>
      <c r="I31" s="8">
        <f t="shared" si="4"/>
        <v>107.11752136752138</v>
      </c>
      <c r="J31" s="7">
        <v>24</v>
      </c>
      <c r="K31" s="11">
        <f t="shared" si="0"/>
        <v>83.117521367521377</v>
      </c>
      <c r="L31" s="14" t="s">
        <v>100</v>
      </c>
      <c r="M31" s="2" t="s">
        <v>89</v>
      </c>
      <c r="N31" s="14">
        <v>109.9</v>
      </c>
      <c r="O31" s="13">
        <f t="shared" si="5"/>
        <v>4.5791666666666666</v>
      </c>
    </row>
    <row r="32" spans="1:15" x14ac:dyDescent="0.25">
      <c r="A32" s="6" t="s">
        <v>19</v>
      </c>
      <c r="B32" s="7">
        <v>6</v>
      </c>
      <c r="C32" s="7">
        <v>6</v>
      </c>
      <c r="D32" s="7">
        <v>0</v>
      </c>
      <c r="E32" s="7">
        <v>48</v>
      </c>
      <c r="F32" s="7">
        <f t="shared" si="1"/>
        <v>2496</v>
      </c>
      <c r="G32" s="8">
        <f t="shared" si="2"/>
        <v>0</v>
      </c>
      <c r="H32" s="9">
        <f t="shared" si="3"/>
        <v>12</v>
      </c>
      <c r="I32" s="8">
        <f t="shared" si="4"/>
        <v>100</v>
      </c>
      <c r="J32" s="7">
        <v>30</v>
      </c>
      <c r="K32" s="11">
        <f t="shared" si="0"/>
        <v>70</v>
      </c>
      <c r="L32" s="14"/>
      <c r="N32" s="14">
        <v>106.88</v>
      </c>
      <c r="O32" s="13">
        <f t="shared" si="5"/>
        <v>3.5626666666666664</v>
      </c>
    </row>
    <row r="33" spans="1:15" x14ac:dyDescent="0.25">
      <c r="A33" s="6" t="s">
        <v>28</v>
      </c>
      <c r="B33" s="7">
        <v>6</v>
      </c>
      <c r="C33" s="7">
        <v>11</v>
      </c>
      <c r="D33" s="7">
        <v>1600</v>
      </c>
      <c r="E33" s="7">
        <v>45</v>
      </c>
      <c r="F33" s="7">
        <f t="shared" si="1"/>
        <v>2340</v>
      </c>
      <c r="G33" s="8">
        <f t="shared" si="2"/>
        <v>0.68376068376068377</v>
      </c>
      <c r="H33" s="9">
        <f t="shared" si="3"/>
        <v>17.683760683760685</v>
      </c>
      <c r="I33" s="8">
        <f t="shared" si="4"/>
        <v>100</v>
      </c>
      <c r="J33" s="7">
        <v>8</v>
      </c>
      <c r="K33" s="11">
        <f t="shared" si="0"/>
        <v>92</v>
      </c>
      <c r="L33" s="14"/>
      <c r="N33" s="14">
        <v>106.88</v>
      </c>
      <c r="O33" s="13">
        <f t="shared" si="5"/>
        <v>13.36</v>
      </c>
    </row>
    <row r="34" spans="1:15" x14ac:dyDescent="0.25">
      <c r="A34" s="6" t="s">
        <v>32</v>
      </c>
      <c r="B34" s="7">
        <v>25</v>
      </c>
      <c r="C34" s="7">
        <v>40</v>
      </c>
      <c r="D34" s="7">
        <v>0</v>
      </c>
      <c r="E34" s="7">
        <v>46</v>
      </c>
      <c r="F34" s="7">
        <f t="shared" si="1"/>
        <v>2392</v>
      </c>
      <c r="G34" s="8">
        <f t="shared" si="2"/>
        <v>0</v>
      </c>
      <c r="H34" s="9">
        <f t="shared" si="3"/>
        <v>65</v>
      </c>
      <c r="I34" s="8">
        <f t="shared" si="4"/>
        <v>325</v>
      </c>
      <c r="J34" s="10">
        <v>15</v>
      </c>
      <c r="K34" s="11">
        <f t="shared" si="0"/>
        <v>310</v>
      </c>
      <c r="L34" s="12">
        <v>345</v>
      </c>
      <c r="M34" s="2" t="s">
        <v>98</v>
      </c>
      <c r="N34" s="12">
        <v>345</v>
      </c>
      <c r="O34" s="13">
        <f t="shared" si="5"/>
        <v>23</v>
      </c>
    </row>
    <row r="35" spans="1:15" x14ac:dyDescent="0.25">
      <c r="A35" s="6" t="s">
        <v>50</v>
      </c>
      <c r="B35" s="7">
        <v>3</v>
      </c>
      <c r="C35" s="7">
        <v>4</v>
      </c>
      <c r="D35" s="7">
        <v>546</v>
      </c>
      <c r="E35" s="7">
        <v>25</v>
      </c>
      <c r="F35" s="7">
        <f t="shared" si="1"/>
        <v>1300</v>
      </c>
      <c r="G35" s="8">
        <f t="shared" si="2"/>
        <v>0.42</v>
      </c>
      <c r="H35" s="9">
        <f t="shared" si="3"/>
        <v>7.42</v>
      </c>
      <c r="I35" s="8">
        <f t="shared" si="4"/>
        <v>100</v>
      </c>
      <c r="J35" s="7">
        <v>12.5</v>
      </c>
      <c r="K35" s="11">
        <f t="shared" si="0"/>
        <v>87.5</v>
      </c>
      <c r="L35" s="12">
        <v>59</v>
      </c>
      <c r="M35" s="2" t="s">
        <v>94</v>
      </c>
      <c r="N35" s="12">
        <v>59</v>
      </c>
      <c r="O35" s="13">
        <f t="shared" si="5"/>
        <v>4.72</v>
      </c>
    </row>
    <row r="36" spans="1:15" x14ac:dyDescent="0.25">
      <c r="A36" s="6" t="s">
        <v>11</v>
      </c>
      <c r="B36" s="7">
        <v>3</v>
      </c>
      <c r="C36" s="7">
        <v>17</v>
      </c>
      <c r="D36" s="7">
        <v>0</v>
      </c>
      <c r="E36" s="7">
        <v>52</v>
      </c>
      <c r="F36" s="7">
        <f t="shared" si="1"/>
        <v>2704</v>
      </c>
      <c r="G36" s="8">
        <f t="shared" si="2"/>
        <v>0</v>
      </c>
      <c r="H36" s="9">
        <f t="shared" si="3"/>
        <v>20</v>
      </c>
      <c r="I36" s="8">
        <f t="shared" si="4"/>
        <v>100</v>
      </c>
      <c r="J36" s="7">
        <v>50</v>
      </c>
      <c r="K36" s="11">
        <f t="shared" ref="K36:K67" si="6">I36-J36</f>
        <v>50</v>
      </c>
      <c r="L36" s="14"/>
      <c r="N36" s="14">
        <v>106.88</v>
      </c>
      <c r="O36" s="13">
        <f t="shared" si="5"/>
        <v>2.1375999999999999</v>
      </c>
    </row>
    <row r="37" spans="1:15" x14ac:dyDescent="0.25">
      <c r="A37" s="6" t="s">
        <v>47</v>
      </c>
      <c r="B37" s="7">
        <v>6</v>
      </c>
      <c r="C37" s="7">
        <v>13</v>
      </c>
      <c r="D37" s="7">
        <v>0</v>
      </c>
      <c r="E37" s="7">
        <v>55</v>
      </c>
      <c r="F37" s="7">
        <f t="shared" si="1"/>
        <v>2860</v>
      </c>
      <c r="G37" s="8">
        <f t="shared" si="2"/>
        <v>0</v>
      </c>
      <c r="H37" s="9">
        <f t="shared" si="3"/>
        <v>19</v>
      </c>
      <c r="I37" s="8">
        <f t="shared" si="4"/>
        <v>100</v>
      </c>
      <c r="J37" s="10">
        <v>60</v>
      </c>
      <c r="K37" s="11">
        <f t="shared" si="6"/>
        <v>40</v>
      </c>
      <c r="L37" s="12">
        <v>39</v>
      </c>
      <c r="M37" s="2" t="s">
        <v>89</v>
      </c>
      <c r="N37" s="12">
        <v>39</v>
      </c>
      <c r="O37" s="13">
        <f t="shared" si="5"/>
        <v>0.65</v>
      </c>
    </row>
    <row r="38" spans="1:15" x14ac:dyDescent="0.25">
      <c r="A38" s="6" t="s">
        <v>57</v>
      </c>
      <c r="B38" s="7">
        <v>4</v>
      </c>
      <c r="C38" s="7">
        <v>18</v>
      </c>
      <c r="D38" s="7">
        <v>0</v>
      </c>
      <c r="E38" s="7">
        <v>57</v>
      </c>
      <c r="F38" s="7">
        <f t="shared" si="1"/>
        <v>2964</v>
      </c>
      <c r="G38" s="8">
        <f t="shared" si="2"/>
        <v>0</v>
      </c>
      <c r="H38" s="9">
        <f t="shared" si="3"/>
        <v>22</v>
      </c>
      <c r="I38" s="8">
        <f t="shared" si="4"/>
        <v>110</v>
      </c>
      <c r="J38" s="7">
        <v>30</v>
      </c>
      <c r="K38" s="11">
        <f t="shared" si="6"/>
        <v>80</v>
      </c>
      <c r="L38" s="14"/>
      <c r="N38" s="14">
        <v>106.88</v>
      </c>
      <c r="O38" s="13">
        <f t="shared" si="5"/>
        <v>3.5626666666666664</v>
      </c>
    </row>
    <row r="39" spans="1:15" x14ac:dyDescent="0.25">
      <c r="A39" s="6" t="s">
        <v>25</v>
      </c>
      <c r="B39" s="7">
        <v>1</v>
      </c>
      <c r="C39" s="7">
        <v>5</v>
      </c>
      <c r="D39" s="7">
        <v>0</v>
      </c>
      <c r="E39" s="7">
        <v>34</v>
      </c>
      <c r="F39" s="7">
        <f t="shared" si="1"/>
        <v>1768</v>
      </c>
      <c r="G39" s="8">
        <f t="shared" si="2"/>
        <v>0</v>
      </c>
      <c r="H39" s="9">
        <f t="shared" si="3"/>
        <v>6</v>
      </c>
      <c r="I39" s="8">
        <f t="shared" si="4"/>
        <v>100</v>
      </c>
      <c r="J39" s="7">
        <v>6</v>
      </c>
      <c r="K39" s="11">
        <f t="shared" si="6"/>
        <v>94</v>
      </c>
      <c r="L39" s="12">
        <v>65</v>
      </c>
      <c r="M39" s="2" t="s">
        <v>101</v>
      </c>
      <c r="N39" s="12">
        <v>65</v>
      </c>
      <c r="O39" s="13">
        <f t="shared" si="5"/>
        <v>10.833333333333334</v>
      </c>
    </row>
    <row r="40" spans="1:15" x14ac:dyDescent="0.25">
      <c r="A40" s="6" t="s">
        <v>82</v>
      </c>
      <c r="B40" s="7">
        <v>64</v>
      </c>
      <c r="C40" s="7">
        <v>52</v>
      </c>
      <c r="D40" s="7">
        <v>38530</v>
      </c>
      <c r="E40" s="7">
        <v>53</v>
      </c>
      <c r="F40" s="7">
        <f t="shared" si="1"/>
        <v>2756</v>
      </c>
      <c r="G40" s="8">
        <f t="shared" si="2"/>
        <v>13.980406386066763</v>
      </c>
      <c r="H40" s="9">
        <f t="shared" si="3"/>
        <v>129.98040638606676</v>
      </c>
      <c r="I40" s="8">
        <f t="shared" si="4"/>
        <v>649.90203193033381</v>
      </c>
      <c r="J40" s="7">
        <v>50</v>
      </c>
      <c r="K40" s="11">
        <f t="shared" si="6"/>
        <v>599.90203193033381</v>
      </c>
      <c r="L40" s="12">
        <v>84</v>
      </c>
      <c r="M40" s="2" t="s">
        <v>89</v>
      </c>
      <c r="N40" s="12">
        <v>84</v>
      </c>
      <c r="O40" s="13">
        <f t="shared" si="5"/>
        <v>1.68</v>
      </c>
    </row>
    <row r="41" spans="1:15" x14ac:dyDescent="0.25">
      <c r="A41" s="6" t="s">
        <v>12</v>
      </c>
      <c r="B41" s="7">
        <v>2</v>
      </c>
      <c r="C41" s="7">
        <v>6</v>
      </c>
      <c r="D41" s="7">
        <v>540</v>
      </c>
      <c r="E41" s="7">
        <v>36</v>
      </c>
      <c r="F41" s="7">
        <f t="shared" si="1"/>
        <v>1872</v>
      </c>
      <c r="G41" s="8">
        <f t="shared" si="2"/>
        <v>0.28846153846153844</v>
      </c>
      <c r="H41" s="9">
        <f t="shared" si="3"/>
        <v>8.2884615384615383</v>
      </c>
      <c r="I41" s="8">
        <f t="shared" si="4"/>
        <v>100</v>
      </c>
      <c r="J41" s="10">
        <v>14.4</v>
      </c>
      <c r="K41" s="11">
        <f t="shared" si="6"/>
        <v>85.6</v>
      </c>
      <c r="L41" s="12">
        <v>150</v>
      </c>
      <c r="M41" s="2" t="s">
        <v>91</v>
      </c>
      <c r="N41" s="12">
        <v>150</v>
      </c>
      <c r="O41" s="13">
        <f t="shared" si="5"/>
        <v>10.416666666666666</v>
      </c>
    </row>
    <row r="42" spans="1:15" x14ac:dyDescent="0.25">
      <c r="A42" s="6" t="s">
        <v>45</v>
      </c>
      <c r="B42" s="7">
        <v>4</v>
      </c>
      <c r="C42" s="7">
        <v>12</v>
      </c>
      <c r="D42" s="7">
        <v>600</v>
      </c>
      <c r="E42" s="7">
        <v>43</v>
      </c>
      <c r="F42" s="7">
        <f t="shared" si="1"/>
        <v>2236</v>
      </c>
      <c r="G42" s="8">
        <f t="shared" si="2"/>
        <v>0.26833631484794274</v>
      </c>
      <c r="H42" s="9">
        <f t="shared" si="3"/>
        <v>16.268336314847943</v>
      </c>
      <c r="I42" s="8">
        <f t="shared" si="4"/>
        <v>100</v>
      </c>
      <c r="J42" s="10">
        <v>12</v>
      </c>
      <c r="K42" s="11">
        <f t="shared" si="6"/>
        <v>88</v>
      </c>
      <c r="L42" s="12">
        <v>13</v>
      </c>
      <c r="M42" s="2" t="s">
        <v>94</v>
      </c>
      <c r="N42" s="12">
        <v>13</v>
      </c>
      <c r="O42" s="13">
        <f t="shared" si="5"/>
        <v>1.0833333333333333</v>
      </c>
    </row>
    <row r="43" spans="1:15" x14ac:dyDescent="0.25">
      <c r="A43" s="6" t="s">
        <v>13</v>
      </c>
      <c r="B43" s="7">
        <v>7</v>
      </c>
      <c r="C43" s="7">
        <v>16</v>
      </c>
      <c r="D43" s="7">
        <v>772</v>
      </c>
      <c r="E43" s="7">
        <v>48</v>
      </c>
      <c r="F43" s="7">
        <f t="shared" si="1"/>
        <v>2496</v>
      </c>
      <c r="G43" s="8">
        <f t="shared" si="2"/>
        <v>0.30929487179487181</v>
      </c>
      <c r="H43" s="9">
        <f t="shared" si="3"/>
        <v>23.309294871794872</v>
      </c>
      <c r="I43" s="8">
        <f t="shared" si="4"/>
        <v>116.54647435897436</v>
      </c>
      <c r="J43" s="10">
        <v>45</v>
      </c>
      <c r="K43" s="11">
        <f t="shared" si="6"/>
        <v>71.546474358974365</v>
      </c>
      <c r="L43" s="12">
        <v>85</v>
      </c>
      <c r="M43" s="2" t="s">
        <v>89</v>
      </c>
      <c r="N43" s="12">
        <v>85</v>
      </c>
      <c r="O43" s="13">
        <f t="shared" si="5"/>
        <v>1.8888888888888888</v>
      </c>
    </row>
    <row r="44" spans="1:15" x14ac:dyDescent="0.25">
      <c r="A44" s="6" t="s">
        <v>52</v>
      </c>
      <c r="B44" s="7">
        <v>38</v>
      </c>
      <c r="C44" s="7">
        <v>52</v>
      </c>
      <c r="D44" s="7">
        <v>28607</v>
      </c>
      <c r="E44" s="7">
        <v>63</v>
      </c>
      <c r="F44" s="7">
        <f t="shared" si="1"/>
        <v>3276</v>
      </c>
      <c r="G44" s="8">
        <f t="shared" si="2"/>
        <v>8.7322954822954824</v>
      </c>
      <c r="H44" s="9">
        <f t="shared" si="3"/>
        <v>98.732295482295484</v>
      </c>
      <c r="I44" s="8">
        <f t="shared" si="4"/>
        <v>493.66147741147745</v>
      </c>
      <c r="J44" s="7">
        <v>1</v>
      </c>
      <c r="K44" s="11">
        <f t="shared" si="6"/>
        <v>492.66147741147745</v>
      </c>
      <c r="L44" s="12">
        <v>600</v>
      </c>
      <c r="M44" s="2" t="s">
        <v>102</v>
      </c>
      <c r="N44" s="12">
        <v>600</v>
      </c>
      <c r="O44" s="13">
        <f t="shared" si="5"/>
        <v>600</v>
      </c>
    </row>
    <row r="45" spans="1:15" x14ac:dyDescent="0.25">
      <c r="A45" s="6" t="s">
        <v>42</v>
      </c>
      <c r="B45" s="7">
        <v>8</v>
      </c>
      <c r="C45" s="7">
        <v>7</v>
      </c>
      <c r="D45" s="7">
        <v>0</v>
      </c>
      <c r="E45" s="7">
        <v>40</v>
      </c>
      <c r="F45" s="7">
        <f t="shared" si="1"/>
        <v>2080</v>
      </c>
      <c r="G45" s="8">
        <f t="shared" si="2"/>
        <v>0</v>
      </c>
      <c r="H45" s="9">
        <f t="shared" si="3"/>
        <v>15</v>
      </c>
      <c r="I45" s="8">
        <f t="shared" si="4"/>
        <v>100</v>
      </c>
      <c r="J45" s="7">
        <v>20</v>
      </c>
      <c r="K45" s="11">
        <f t="shared" si="6"/>
        <v>80</v>
      </c>
      <c r="L45" s="14" t="s">
        <v>104</v>
      </c>
      <c r="M45" s="2" t="s">
        <v>103</v>
      </c>
      <c r="N45" s="14">
        <v>0</v>
      </c>
      <c r="O45" s="13">
        <f t="shared" si="5"/>
        <v>0</v>
      </c>
    </row>
    <row r="46" spans="1:15" x14ac:dyDescent="0.25">
      <c r="A46" s="6" t="s">
        <v>48</v>
      </c>
      <c r="B46" s="7">
        <v>2</v>
      </c>
      <c r="C46" s="7">
        <v>9</v>
      </c>
      <c r="D46" s="7">
        <v>0</v>
      </c>
      <c r="E46" s="7">
        <v>39</v>
      </c>
      <c r="F46" s="7">
        <f t="shared" si="1"/>
        <v>2028</v>
      </c>
      <c r="G46" s="8">
        <f t="shared" si="2"/>
        <v>0</v>
      </c>
      <c r="H46" s="9">
        <f t="shared" si="3"/>
        <v>11</v>
      </c>
      <c r="I46" s="8">
        <f t="shared" si="4"/>
        <v>100</v>
      </c>
      <c r="J46" s="7">
        <v>6</v>
      </c>
      <c r="K46" s="11">
        <f t="shared" si="6"/>
        <v>94</v>
      </c>
      <c r="L46" s="12">
        <v>30</v>
      </c>
      <c r="M46" s="2" t="s">
        <v>94</v>
      </c>
      <c r="N46" s="12">
        <v>30</v>
      </c>
      <c r="O46" s="13">
        <f t="shared" si="5"/>
        <v>5</v>
      </c>
    </row>
    <row r="47" spans="1:15" x14ac:dyDescent="0.25">
      <c r="A47" s="6" t="s">
        <v>83</v>
      </c>
      <c r="B47" s="7">
        <v>11</v>
      </c>
      <c r="C47" s="7">
        <v>23</v>
      </c>
      <c r="D47" s="7">
        <v>0</v>
      </c>
      <c r="E47" s="7">
        <v>40</v>
      </c>
      <c r="F47" s="7">
        <f t="shared" si="1"/>
        <v>2080</v>
      </c>
      <c r="G47" s="8">
        <f t="shared" si="2"/>
        <v>0</v>
      </c>
      <c r="H47" s="9">
        <f t="shared" si="3"/>
        <v>34</v>
      </c>
      <c r="I47" s="8">
        <f t="shared" si="4"/>
        <v>170</v>
      </c>
      <c r="J47" s="7">
        <v>3</v>
      </c>
      <c r="K47" s="11">
        <f t="shared" si="6"/>
        <v>167</v>
      </c>
      <c r="L47" s="12">
        <v>212</v>
      </c>
      <c r="M47" s="2" t="s">
        <v>105</v>
      </c>
      <c r="N47" s="12">
        <v>212</v>
      </c>
      <c r="O47" s="13">
        <f t="shared" si="5"/>
        <v>70.666666666666671</v>
      </c>
    </row>
    <row r="48" spans="1:15" x14ac:dyDescent="0.25">
      <c r="A48" s="6" t="s">
        <v>14</v>
      </c>
      <c r="B48" s="7">
        <v>10</v>
      </c>
      <c r="C48" s="7">
        <v>18</v>
      </c>
      <c r="D48" s="7">
        <v>0</v>
      </c>
      <c r="E48" s="7">
        <v>51</v>
      </c>
      <c r="F48" s="7">
        <f t="shared" si="1"/>
        <v>2652</v>
      </c>
      <c r="G48" s="8">
        <f t="shared" si="2"/>
        <v>0</v>
      </c>
      <c r="H48" s="9">
        <f t="shared" si="3"/>
        <v>28</v>
      </c>
      <c r="I48" s="8">
        <f t="shared" si="4"/>
        <v>140</v>
      </c>
      <c r="J48" s="10">
        <v>1.5</v>
      </c>
      <c r="K48" s="11">
        <f t="shared" si="6"/>
        <v>138.5</v>
      </c>
      <c r="L48" s="12">
        <v>82</v>
      </c>
      <c r="M48" s="2" t="s">
        <v>91</v>
      </c>
      <c r="N48" s="12">
        <v>82</v>
      </c>
      <c r="O48" s="13">
        <f t="shared" si="5"/>
        <v>54.666666666666664</v>
      </c>
    </row>
    <row r="49" spans="1:15" x14ac:dyDescent="0.25">
      <c r="A49" s="6" t="s">
        <v>62</v>
      </c>
      <c r="B49" s="7">
        <v>5</v>
      </c>
      <c r="C49" s="7">
        <v>6</v>
      </c>
      <c r="D49" s="7">
        <v>0</v>
      </c>
      <c r="E49" s="7">
        <v>50</v>
      </c>
      <c r="F49" s="7">
        <f t="shared" si="1"/>
        <v>2600</v>
      </c>
      <c r="G49" s="8">
        <f t="shared" si="2"/>
        <v>0</v>
      </c>
      <c r="H49" s="9">
        <f t="shared" si="3"/>
        <v>11</v>
      </c>
      <c r="I49" s="8">
        <f t="shared" si="4"/>
        <v>100</v>
      </c>
      <c r="J49" s="7">
        <v>6</v>
      </c>
      <c r="K49" s="11">
        <f t="shared" si="6"/>
        <v>94</v>
      </c>
      <c r="L49" s="12">
        <v>15</v>
      </c>
      <c r="M49" s="2" t="s">
        <v>90</v>
      </c>
      <c r="N49" s="12">
        <v>15</v>
      </c>
      <c r="O49" s="13">
        <f t="shared" si="5"/>
        <v>2.5</v>
      </c>
    </row>
    <row r="50" spans="1:15" x14ac:dyDescent="0.25">
      <c r="A50" s="6" t="s">
        <v>63</v>
      </c>
      <c r="B50" s="7">
        <v>3</v>
      </c>
      <c r="C50" s="7">
        <v>13</v>
      </c>
      <c r="D50" s="7">
        <v>0</v>
      </c>
      <c r="E50" s="7">
        <v>34</v>
      </c>
      <c r="F50" s="7">
        <f t="shared" si="1"/>
        <v>1768</v>
      </c>
      <c r="G50" s="8">
        <f t="shared" si="2"/>
        <v>0</v>
      </c>
      <c r="H50" s="9">
        <f t="shared" si="3"/>
        <v>16</v>
      </c>
      <c r="I50" s="8">
        <f t="shared" si="4"/>
        <v>100</v>
      </c>
      <c r="J50" s="7">
        <v>100</v>
      </c>
      <c r="K50" s="11">
        <f t="shared" si="6"/>
        <v>0</v>
      </c>
      <c r="L50" s="14" t="s">
        <v>106</v>
      </c>
      <c r="M50" s="2" t="s">
        <v>89</v>
      </c>
      <c r="N50" s="14">
        <v>106.88</v>
      </c>
      <c r="O50" s="13">
        <f t="shared" si="5"/>
        <v>1.0688</v>
      </c>
    </row>
    <row r="51" spans="1:15" x14ac:dyDescent="0.25">
      <c r="A51" s="6" t="s">
        <v>55</v>
      </c>
      <c r="B51" s="7">
        <v>3</v>
      </c>
      <c r="C51" s="7">
        <v>10</v>
      </c>
      <c r="D51" s="7">
        <v>3900</v>
      </c>
      <c r="E51" s="7">
        <v>32</v>
      </c>
      <c r="F51" s="7">
        <f t="shared" si="1"/>
        <v>1664</v>
      </c>
      <c r="G51" s="8">
        <f t="shared" si="2"/>
        <v>2.34375</v>
      </c>
      <c r="H51" s="9">
        <f t="shared" si="3"/>
        <v>15.34375</v>
      </c>
      <c r="I51" s="8">
        <f t="shared" si="4"/>
        <v>100</v>
      </c>
      <c r="J51" s="7">
        <v>6</v>
      </c>
      <c r="K51" s="11">
        <f t="shared" si="6"/>
        <v>94</v>
      </c>
      <c r="L51" s="12">
        <v>60</v>
      </c>
      <c r="M51" s="2" t="s">
        <v>94</v>
      </c>
      <c r="N51" s="12">
        <v>60</v>
      </c>
      <c r="O51" s="13">
        <f t="shared" si="5"/>
        <v>10</v>
      </c>
    </row>
    <row r="52" spans="1:15" x14ac:dyDescent="0.25">
      <c r="A52" s="6" t="s">
        <v>23</v>
      </c>
      <c r="B52" s="7">
        <v>7</v>
      </c>
      <c r="C52" s="7">
        <v>20</v>
      </c>
      <c r="D52" s="7">
        <v>0</v>
      </c>
      <c r="E52" s="7">
        <v>45</v>
      </c>
      <c r="F52" s="7">
        <f t="shared" si="1"/>
        <v>2340</v>
      </c>
      <c r="G52" s="8">
        <f t="shared" si="2"/>
        <v>0</v>
      </c>
      <c r="H52" s="9">
        <f t="shared" si="3"/>
        <v>27</v>
      </c>
      <c r="I52" s="8">
        <f t="shared" si="4"/>
        <v>135</v>
      </c>
      <c r="J52" s="10">
        <v>20</v>
      </c>
      <c r="K52" s="11">
        <f t="shared" si="6"/>
        <v>115</v>
      </c>
      <c r="L52" s="12">
        <v>200</v>
      </c>
      <c r="M52" s="2" t="s">
        <v>99</v>
      </c>
      <c r="N52" s="12">
        <v>200</v>
      </c>
      <c r="O52" s="13">
        <f t="shared" si="5"/>
        <v>10</v>
      </c>
    </row>
    <row r="53" spans="1:15" x14ac:dyDescent="0.25">
      <c r="A53" s="6" t="s">
        <v>80</v>
      </c>
      <c r="B53" s="7">
        <v>6</v>
      </c>
      <c r="C53" s="7">
        <v>28</v>
      </c>
      <c r="D53" s="7">
        <v>617</v>
      </c>
      <c r="E53" s="7">
        <v>30</v>
      </c>
      <c r="F53" s="7">
        <f t="shared" si="1"/>
        <v>1560</v>
      </c>
      <c r="G53" s="8">
        <f t="shared" si="2"/>
        <v>0.3955128205128205</v>
      </c>
      <c r="H53" s="9">
        <f t="shared" si="3"/>
        <v>34.39551282051282</v>
      </c>
      <c r="I53" s="8">
        <f t="shared" si="4"/>
        <v>171.97756410256409</v>
      </c>
      <c r="J53" s="7">
        <v>8</v>
      </c>
      <c r="K53" s="11">
        <f t="shared" si="6"/>
        <v>163.97756410256409</v>
      </c>
      <c r="L53" s="14"/>
      <c r="N53" s="14">
        <v>106.88</v>
      </c>
      <c r="O53" s="13">
        <f t="shared" si="5"/>
        <v>13.36</v>
      </c>
    </row>
    <row r="54" spans="1:15" x14ac:dyDescent="0.25">
      <c r="A54" s="6" t="s">
        <v>69</v>
      </c>
      <c r="B54" s="7">
        <v>38</v>
      </c>
      <c r="C54" s="7">
        <v>99</v>
      </c>
      <c r="D54" s="7">
        <v>61344</v>
      </c>
      <c r="E54" s="7">
        <v>61</v>
      </c>
      <c r="F54" s="7">
        <f t="shared" si="1"/>
        <v>3172</v>
      </c>
      <c r="G54" s="8">
        <f t="shared" si="2"/>
        <v>19.33921815889029</v>
      </c>
      <c r="H54" s="9">
        <f t="shared" si="3"/>
        <v>156.33921815889028</v>
      </c>
      <c r="I54" s="8">
        <f t="shared" si="4"/>
        <v>781.69609079445138</v>
      </c>
      <c r="J54" s="10">
        <v>75</v>
      </c>
      <c r="K54" s="11">
        <f t="shared" si="6"/>
        <v>706.69609079445138</v>
      </c>
      <c r="L54" s="12">
        <v>575</v>
      </c>
      <c r="M54" s="2" t="s">
        <v>97</v>
      </c>
      <c r="N54" s="12">
        <v>575</v>
      </c>
      <c r="O54" s="13">
        <f t="shared" si="5"/>
        <v>7.666666666666667</v>
      </c>
    </row>
    <row r="55" spans="1:15" x14ac:dyDescent="0.25">
      <c r="A55" s="6" t="s">
        <v>43</v>
      </c>
      <c r="B55" s="7">
        <v>1</v>
      </c>
      <c r="C55" s="7">
        <v>4</v>
      </c>
      <c r="D55" s="7">
        <v>190</v>
      </c>
      <c r="E55" s="7">
        <v>15</v>
      </c>
      <c r="F55" s="7">
        <f t="shared" si="1"/>
        <v>780</v>
      </c>
      <c r="G55" s="8">
        <f t="shared" si="2"/>
        <v>0.24358974358974358</v>
      </c>
      <c r="H55" s="9">
        <f t="shared" si="3"/>
        <v>5.2435897435897436</v>
      </c>
      <c r="I55" s="8">
        <f t="shared" si="4"/>
        <v>100</v>
      </c>
      <c r="J55" s="10">
        <v>3</v>
      </c>
      <c r="K55" s="11">
        <f t="shared" si="6"/>
        <v>97</v>
      </c>
      <c r="L55" s="12">
        <v>59</v>
      </c>
      <c r="M55" s="2" t="s">
        <v>107</v>
      </c>
      <c r="N55" s="12">
        <v>59</v>
      </c>
      <c r="O55" s="13">
        <f t="shared" si="5"/>
        <v>19.666666666666668</v>
      </c>
    </row>
    <row r="56" spans="1:15" x14ac:dyDescent="0.25">
      <c r="A56" s="6" t="s">
        <v>84</v>
      </c>
      <c r="B56" s="7">
        <v>3</v>
      </c>
      <c r="C56" s="7">
        <v>3</v>
      </c>
      <c r="D56" s="7">
        <v>0</v>
      </c>
      <c r="E56" s="7">
        <v>30</v>
      </c>
      <c r="F56" s="7">
        <f t="shared" si="1"/>
        <v>1560</v>
      </c>
      <c r="G56" s="8">
        <f t="shared" si="2"/>
        <v>0</v>
      </c>
      <c r="H56" s="9">
        <f t="shared" si="3"/>
        <v>6</v>
      </c>
      <c r="I56" s="8">
        <f t="shared" si="4"/>
        <v>100</v>
      </c>
      <c r="J56" s="10">
        <v>5</v>
      </c>
      <c r="K56" s="11">
        <f t="shared" si="6"/>
        <v>95</v>
      </c>
      <c r="L56" s="12">
        <v>80</v>
      </c>
      <c r="M56" s="2" t="s">
        <v>89</v>
      </c>
      <c r="N56" s="12">
        <v>80</v>
      </c>
      <c r="O56" s="13">
        <f t="shared" si="5"/>
        <v>16</v>
      </c>
    </row>
    <row r="57" spans="1:15" x14ac:dyDescent="0.25">
      <c r="A57" s="6" t="s">
        <v>76</v>
      </c>
      <c r="B57" s="7">
        <v>13</v>
      </c>
      <c r="C57" s="7">
        <v>21</v>
      </c>
      <c r="D57" s="7">
        <v>3656</v>
      </c>
      <c r="E57" s="7">
        <v>50</v>
      </c>
      <c r="F57" s="7">
        <f t="shared" si="1"/>
        <v>2600</v>
      </c>
      <c r="G57" s="8">
        <f t="shared" si="2"/>
        <v>1.4061538461538461</v>
      </c>
      <c r="H57" s="9">
        <f t="shared" si="3"/>
        <v>35.406153846153849</v>
      </c>
      <c r="I57" s="8">
        <f t="shared" si="4"/>
        <v>177.03076923076924</v>
      </c>
      <c r="J57" s="7">
        <v>10</v>
      </c>
      <c r="K57" s="11">
        <f t="shared" si="6"/>
        <v>167.03076923076924</v>
      </c>
      <c r="L57" s="12">
        <v>132</v>
      </c>
      <c r="M57" s="2" t="s">
        <v>91</v>
      </c>
      <c r="N57" s="12">
        <v>132</v>
      </c>
      <c r="O57" s="13">
        <f t="shared" si="5"/>
        <v>13.2</v>
      </c>
    </row>
    <row r="58" spans="1:15" x14ac:dyDescent="0.25">
      <c r="A58" s="6" t="s">
        <v>79</v>
      </c>
      <c r="B58" s="7">
        <v>8</v>
      </c>
      <c r="C58" s="7">
        <v>16</v>
      </c>
      <c r="D58" s="7">
        <v>0</v>
      </c>
      <c r="E58" s="7">
        <v>52</v>
      </c>
      <c r="F58" s="7">
        <f t="shared" si="1"/>
        <v>2704</v>
      </c>
      <c r="G58" s="8">
        <f t="shared" si="2"/>
        <v>0</v>
      </c>
      <c r="H58" s="9">
        <f t="shared" si="3"/>
        <v>24</v>
      </c>
      <c r="I58" s="8">
        <f t="shared" si="4"/>
        <v>120</v>
      </c>
      <c r="J58" s="7">
        <v>4</v>
      </c>
      <c r="K58" s="11">
        <f t="shared" si="6"/>
        <v>116</v>
      </c>
      <c r="L58" s="14"/>
      <c r="N58" s="14">
        <v>106.88</v>
      </c>
      <c r="O58" s="13">
        <f t="shared" si="5"/>
        <v>26.72</v>
      </c>
    </row>
    <row r="59" spans="1:15" x14ac:dyDescent="0.25">
      <c r="A59" s="6" t="s">
        <v>5</v>
      </c>
      <c r="B59" s="7">
        <v>3</v>
      </c>
      <c r="C59" s="7">
        <v>5</v>
      </c>
      <c r="D59" s="7">
        <v>300</v>
      </c>
      <c r="E59" s="7">
        <v>42</v>
      </c>
      <c r="F59" s="7">
        <f t="shared" si="1"/>
        <v>2184</v>
      </c>
      <c r="G59" s="8">
        <f t="shared" si="2"/>
        <v>0.13736263736263737</v>
      </c>
      <c r="H59" s="9">
        <f t="shared" si="3"/>
        <v>8.1373626373626369</v>
      </c>
      <c r="I59" s="8">
        <f t="shared" si="4"/>
        <v>100</v>
      </c>
      <c r="J59" s="7">
        <v>8</v>
      </c>
      <c r="K59" s="11">
        <f t="shared" si="6"/>
        <v>92</v>
      </c>
      <c r="L59" s="12">
        <v>45</v>
      </c>
      <c r="M59" s="2" t="s">
        <v>99</v>
      </c>
      <c r="N59" s="12">
        <v>45</v>
      </c>
      <c r="O59" s="13">
        <f t="shared" si="5"/>
        <v>5.625</v>
      </c>
    </row>
    <row r="60" spans="1:15" x14ac:dyDescent="0.25">
      <c r="A60" s="6" t="s">
        <v>74</v>
      </c>
      <c r="B60" s="7">
        <v>1</v>
      </c>
      <c r="C60" s="7">
        <v>3</v>
      </c>
      <c r="D60" s="7">
        <v>125</v>
      </c>
      <c r="E60" s="7">
        <v>15</v>
      </c>
      <c r="F60" s="7">
        <f t="shared" si="1"/>
        <v>780</v>
      </c>
      <c r="G60" s="8">
        <f t="shared" si="2"/>
        <v>0.16025641025641027</v>
      </c>
      <c r="H60" s="9">
        <f t="shared" si="3"/>
        <v>4.1602564102564106</v>
      </c>
      <c r="I60" s="8">
        <f t="shared" si="4"/>
        <v>100</v>
      </c>
      <c r="J60" s="7">
        <v>30</v>
      </c>
      <c r="K60" s="11">
        <f t="shared" si="6"/>
        <v>70</v>
      </c>
      <c r="L60" s="14"/>
      <c r="N60" s="14">
        <v>106.88</v>
      </c>
      <c r="O60" s="13">
        <f t="shared" si="5"/>
        <v>3.5626666666666664</v>
      </c>
    </row>
    <row r="61" spans="1:15" x14ac:dyDescent="0.25">
      <c r="A61" s="6" t="s">
        <v>51</v>
      </c>
      <c r="B61" s="7">
        <v>2</v>
      </c>
      <c r="C61" s="7">
        <v>4</v>
      </c>
      <c r="D61" s="7">
        <v>0</v>
      </c>
      <c r="E61" s="7">
        <v>38</v>
      </c>
      <c r="F61" s="7">
        <f t="shared" si="1"/>
        <v>1976</v>
      </c>
      <c r="G61" s="8">
        <f t="shared" si="2"/>
        <v>0</v>
      </c>
      <c r="H61" s="9">
        <f t="shared" si="3"/>
        <v>6</v>
      </c>
      <c r="I61" s="8">
        <f t="shared" si="4"/>
        <v>100</v>
      </c>
      <c r="J61" s="7">
        <v>30</v>
      </c>
      <c r="K61" s="11">
        <f t="shared" si="6"/>
        <v>70</v>
      </c>
      <c r="L61" s="12">
        <v>99</v>
      </c>
      <c r="M61" s="2" t="s">
        <v>94</v>
      </c>
      <c r="N61" s="12">
        <v>99</v>
      </c>
      <c r="O61" s="13">
        <f t="shared" si="5"/>
        <v>3.3</v>
      </c>
    </row>
    <row r="62" spans="1:15" x14ac:dyDescent="0.25">
      <c r="A62" s="6" t="s">
        <v>75</v>
      </c>
      <c r="B62" s="7">
        <v>3</v>
      </c>
      <c r="C62" s="7">
        <v>7</v>
      </c>
      <c r="D62" s="7">
        <v>10431</v>
      </c>
      <c r="E62" s="7">
        <v>32</v>
      </c>
      <c r="F62" s="7">
        <f t="shared" si="1"/>
        <v>1664</v>
      </c>
      <c r="G62" s="8">
        <f t="shared" si="2"/>
        <v>6.2686298076923075</v>
      </c>
      <c r="H62" s="9">
        <f t="shared" si="3"/>
        <v>16.268629807692307</v>
      </c>
      <c r="I62" s="8">
        <f t="shared" si="4"/>
        <v>100</v>
      </c>
      <c r="J62" s="7">
        <v>15</v>
      </c>
      <c r="K62" s="11">
        <f t="shared" si="6"/>
        <v>85</v>
      </c>
      <c r="L62" s="12">
        <v>323</v>
      </c>
      <c r="M62" s="2" t="s">
        <v>97</v>
      </c>
      <c r="N62" s="12">
        <v>323</v>
      </c>
      <c r="O62" s="13">
        <f t="shared" si="5"/>
        <v>21.533333333333335</v>
      </c>
    </row>
    <row r="63" spans="1:15" x14ac:dyDescent="0.25">
      <c r="A63" s="6" t="s">
        <v>30</v>
      </c>
      <c r="B63" s="7">
        <v>2</v>
      </c>
      <c r="C63" s="7">
        <v>4</v>
      </c>
      <c r="D63" s="7">
        <v>65</v>
      </c>
      <c r="E63" s="7">
        <v>25</v>
      </c>
      <c r="F63" s="7">
        <f t="shared" si="1"/>
        <v>1300</v>
      </c>
      <c r="G63" s="8">
        <f t="shared" si="2"/>
        <v>0.05</v>
      </c>
      <c r="H63" s="9">
        <f t="shared" si="3"/>
        <v>6.05</v>
      </c>
      <c r="I63" s="8">
        <f t="shared" si="4"/>
        <v>100</v>
      </c>
      <c r="J63" s="10">
        <v>3</v>
      </c>
      <c r="K63" s="11">
        <f t="shared" si="6"/>
        <v>97</v>
      </c>
      <c r="L63" s="12">
        <v>66</v>
      </c>
      <c r="M63" s="2" t="s">
        <v>99</v>
      </c>
      <c r="N63" s="12">
        <v>66</v>
      </c>
      <c r="O63" s="13">
        <f t="shared" si="5"/>
        <v>22</v>
      </c>
    </row>
    <row r="64" spans="1:15" x14ac:dyDescent="0.25">
      <c r="A64" s="6" t="s">
        <v>73</v>
      </c>
      <c r="B64" s="7">
        <v>4</v>
      </c>
      <c r="C64" s="7">
        <v>15</v>
      </c>
      <c r="D64" s="7">
        <v>390</v>
      </c>
      <c r="E64" s="7">
        <v>22</v>
      </c>
      <c r="F64" s="7">
        <f t="shared" si="1"/>
        <v>1144</v>
      </c>
      <c r="G64" s="8">
        <f t="shared" si="2"/>
        <v>0.34090909090909088</v>
      </c>
      <c r="H64" s="9">
        <f t="shared" si="3"/>
        <v>19.34090909090909</v>
      </c>
      <c r="I64" s="8">
        <f t="shared" si="4"/>
        <v>100</v>
      </c>
      <c r="J64" s="7">
        <v>8</v>
      </c>
      <c r="K64" s="11">
        <f t="shared" si="6"/>
        <v>92</v>
      </c>
      <c r="L64" s="12">
        <v>84</v>
      </c>
      <c r="M64" s="2" t="s">
        <v>108</v>
      </c>
      <c r="N64" s="12">
        <v>84</v>
      </c>
      <c r="O64" s="13">
        <f t="shared" si="5"/>
        <v>10.5</v>
      </c>
    </row>
    <row r="65" spans="1:15" x14ac:dyDescent="0.25">
      <c r="A65" s="6" t="s">
        <v>15</v>
      </c>
      <c r="B65" s="7">
        <v>2</v>
      </c>
      <c r="C65" s="7">
        <v>10</v>
      </c>
      <c r="D65" s="7">
        <v>1947</v>
      </c>
      <c r="E65" s="7">
        <v>38</v>
      </c>
      <c r="F65" s="7">
        <f t="shared" si="1"/>
        <v>1976</v>
      </c>
      <c r="G65" s="8">
        <f t="shared" si="2"/>
        <v>0.98532388663967607</v>
      </c>
      <c r="H65" s="9">
        <f t="shared" si="3"/>
        <v>12.985323886639677</v>
      </c>
      <c r="I65" s="8">
        <f t="shared" si="4"/>
        <v>100</v>
      </c>
      <c r="J65" s="10">
        <v>20</v>
      </c>
      <c r="K65" s="11">
        <f t="shared" si="6"/>
        <v>80</v>
      </c>
      <c r="L65" s="12">
        <v>80</v>
      </c>
      <c r="M65" s="2" t="s">
        <v>89</v>
      </c>
      <c r="N65" s="12">
        <v>80</v>
      </c>
      <c r="O65" s="13">
        <f t="shared" si="5"/>
        <v>4</v>
      </c>
    </row>
    <row r="66" spans="1:15" x14ac:dyDescent="0.25">
      <c r="A66" s="6" t="s">
        <v>77</v>
      </c>
      <c r="B66" s="7">
        <v>6</v>
      </c>
      <c r="C66" s="7">
        <v>12</v>
      </c>
      <c r="D66" s="7">
        <v>11922</v>
      </c>
      <c r="E66" s="7">
        <v>52</v>
      </c>
      <c r="F66" s="7">
        <f t="shared" si="1"/>
        <v>2704</v>
      </c>
      <c r="G66" s="8">
        <f t="shared" si="2"/>
        <v>4.4090236686390529</v>
      </c>
      <c r="H66" s="9">
        <f t="shared" si="3"/>
        <v>22.409023668639051</v>
      </c>
      <c r="I66" s="8">
        <f t="shared" si="4"/>
        <v>112.04511834319526</v>
      </c>
      <c r="J66" s="7">
        <v>100</v>
      </c>
      <c r="K66" s="11">
        <f t="shared" si="6"/>
        <v>12.045118343195256</v>
      </c>
      <c r="L66" s="14"/>
      <c r="N66" s="14">
        <v>106.88</v>
      </c>
      <c r="O66" s="13">
        <f t="shared" si="5"/>
        <v>1.0688</v>
      </c>
    </row>
    <row r="67" spans="1:15" x14ac:dyDescent="0.25">
      <c r="A67" s="6" t="s">
        <v>17</v>
      </c>
      <c r="B67" s="7">
        <v>12</v>
      </c>
      <c r="C67" s="7">
        <v>13</v>
      </c>
      <c r="D67" s="7">
        <v>0</v>
      </c>
      <c r="E67" s="7">
        <v>49</v>
      </c>
      <c r="F67" s="7">
        <f t="shared" si="1"/>
        <v>2548</v>
      </c>
      <c r="G67" s="8">
        <f t="shared" si="2"/>
        <v>0</v>
      </c>
      <c r="H67" s="9">
        <f t="shared" si="3"/>
        <v>25</v>
      </c>
      <c r="I67" s="8">
        <f t="shared" si="4"/>
        <v>125</v>
      </c>
      <c r="J67" s="7">
        <v>9</v>
      </c>
      <c r="K67" s="11">
        <f t="shared" si="6"/>
        <v>116</v>
      </c>
      <c r="L67" s="12">
        <v>100</v>
      </c>
      <c r="M67" s="2" t="s">
        <v>96</v>
      </c>
      <c r="N67" s="12">
        <v>100</v>
      </c>
      <c r="O67" s="13">
        <f t="shared" si="5"/>
        <v>11.111111111111111</v>
      </c>
    </row>
    <row r="68" spans="1:15" x14ac:dyDescent="0.25">
      <c r="A68" s="6" t="s">
        <v>27</v>
      </c>
      <c r="B68" s="7">
        <v>9</v>
      </c>
      <c r="C68" s="7">
        <v>22</v>
      </c>
      <c r="D68" s="7">
        <v>773</v>
      </c>
      <c r="E68" s="7">
        <v>41</v>
      </c>
      <c r="F68" s="7">
        <f t="shared" si="1"/>
        <v>2132</v>
      </c>
      <c r="G68" s="8">
        <f t="shared" si="2"/>
        <v>0.36257035647279551</v>
      </c>
      <c r="H68" s="9">
        <f t="shared" si="3"/>
        <v>31.362570356472794</v>
      </c>
      <c r="I68" s="8">
        <f t="shared" si="4"/>
        <v>156.81285178236396</v>
      </c>
      <c r="J68" s="7">
        <v>4.5</v>
      </c>
      <c r="K68" s="11">
        <f t="shared" ref="K68:K85" si="7">I68-J68</f>
        <v>152.31285178236396</v>
      </c>
      <c r="L68" s="12">
        <v>104</v>
      </c>
      <c r="M68" s="2" t="s">
        <v>101</v>
      </c>
      <c r="N68" s="12">
        <v>104</v>
      </c>
      <c r="O68" s="13">
        <f t="shared" si="5"/>
        <v>23.111111111111111</v>
      </c>
    </row>
    <row r="69" spans="1:15" ht="30" x14ac:dyDescent="0.25">
      <c r="A69" s="6" t="s">
        <v>16</v>
      </c>
      <c r="B69" s="7">
        <v>3</v>
      </c>
      <c r="C69" s="7">
        <v>35</v>
      </c>
      <c r="D69" s="7">
        <v>1200</v>
      </c>
      <c r="E69" s="7">
        <v>53</v>
      </c>
      <c r="F69" s="7">
        <f t="shared" ref="F69:F85" si="8">E69*52</f>
        <v>2756</v>
      </c>
      <c r="G69" s="8">
        <f t="shared" ref="G69:G85" si="9">D69/F69</f>
        <v>0.43541364296081275</v>
      </c>
      <c r="H69" s="9">
        <f t="shared" ref="H69:H85" si="10">B69+C69+G69</f>
        <v>38.43541364296081</v>
      </c>
      <c r="I69" s="8">
        <f t="shared" ref="I69:I85" si="11">IF((H69*5)&lt;100,100,H69*5)</f>
        <v>192.17706821480405</v>
      </c>
      <c r="J69" s="7">
        <v>50</v>
      </c>
      <c r="K69" s="11">
        <f t="shared" si="7"/>
        <v>142.17706821480405</v>
      </c>
      <c r="L69" s="12" t="s">
        <v>109</v>
      </c>
      <c r="M69" s="2" t="s">
        <v>99</v>
      </c>
      <c r="N69" s="14">
        <v>106.88</v>
      </c>
      <c r="O69" s="13">
        <f t="shared" ref="O69:O85" si="12">N69/J69</f>
        <v>2.1375999999999999</v>
      </c>
    </row>
    <row r="70" spans="1:15" x14ac:dyDescent="0.25">
      <c r="A70" s="6" t="s">
        <v>20</v>
      </c>
      <c r="B70" s="7">
        <v>4</v>
      </c>
      <c r="C70" s="7">
        <v>6</v>
      </c>
      <c r="D70" s="7">
        <v>465</v>
      </c>
      <c r="E70" s="7">
        <v>45</v>
      </c>
      <c r="F70" s="7">
        <f t="shared" si="8"/>
        <v>2340</v>
      </c>
      <c r="G70" s="8">
        <f t="shared" si="9"/>
        <v>0.19871794871794871</v>
      </c>
      <c r="H70" s="9">
        <f t="shared" si="10"/>
        <v>10.198717948717949</v>
      </c>
      <c r="I70" s="8">
        <f t="shared" si="11"/>
        <v>100</v>
      </c>
      <c r="J70" s="7">
        <v>11</v>
      </c>
      <c r="K70" s="11">
        <f t="shared" si="7"/>
        <v>89</v>
      </c>
      <c r="L70" s="12">
        <v>72</v>
      </c>
      <c r="M70" s="2" t="s">
        <v>96</v>
      </c>
      <c r="N70" s="12">
        <v>72</v>
      </c>
      <c r="O70" s="13">
        <f t="shared" si="12"/>
        <v>6.5454545454545459</v>
      </c>
    </row>
    <row r="71" spans="1:15" x14ac:dyDescent="0.25">
      <c r="A71" s="6" t="s">
        <v>64</v>
      </c>
      <c r="B71" s="7">
        <v>2</v>
      </c>
      <c r="C71" s="7">
        <v>4</v>
      </c>
      <c r="D71" s="7">
        <v>0</v>
      </c>
      <c r="E71" s="7">
        <v>38</v>
      </c>
      <c r="F71" s="7">
        <f t="shared" si="8"/>
        <v>1976</v>
      </c>
      <c r="G71" s="8">
        <f t="shared" si="9"/>
        <v>0</v>
      </c>
      <c r="H71" s="9">
        <f t="shared" si="10"/>
        <v>6</v>
      </c>
      <c r="I71" s="8">
        <f t="shared" si="11"/>
        <v>100</v>
      </c>
      <c r="J71" s="7">
        <v>5.5</v>
      </c>
      <c r="K71" s="11">
        <f t="shared" si="7"/>
        <v>94.5</v>
      </c>
      <c r="L71" s="12">
        <v>90</v>
      </c>
      <c r="M71" s="2" t="s">
        <v>90</v>
      </c>
      <c r="N71" s="12">
        <v>90</v>
      </c>
      <c r="O71" s="13">
        <f t="shared" si="12"/>
        <v>16.363636363636363</v>
      </c>
    </row>
    <row r="72" spans="1:15" x14ac:dyDescent="0.25">
      <c r="A72" s="6" t="s">
        <v>22</v>
      </c>
      <c r="B72" s="7">
        <v>7</v>
      </c>
      <c r="C72" s="7">
        <v>12</v>
      </c>
      <c r="D72" s="7">
        <v>0</v>
      </c>
      <c r="E72" s="7">
        <v>44</v>
      </c>
      <c r="F72" s="7">
        <f t="shared" si="8"/>
        <v>2288</v>
      </c>
      <c r="G72" s="8">
        <f t="shared" si="9"/>
        <v>0</v>
      </c>
      <c r="H72" s="9">
        <f t="shared" si="10"/>
        <v>19</v>
      </c>
      <c r="I72" s="8">
        <f t="shared" si="11"/>
        <v>100</v>
      </c>
      <c r="J72" s="10">
        <v>100</v>
      </c>
      <c r="K72" s="11">
        <f t="shared" si="7"/>
        <v>0</v>
      </c>
      <c r="L72" s="12">
        <v>442</v>
      </c>
      <c r="M72" s="2" t="s">
        <v>99</v>
      </c>
      <c r="N72" s="12">
        <v>442</v>
      </c>
      <c r="O72" s="13">
        <f t="shared" si="12"/>
        <v>4.42</v>
      </c>
    </row>
    <row r="73" spans="1:15" x14ac:dyDescent="0.25">
      <c r="A73" s="6" t="s">
        <v>78</v>
      </c>
      <c r="B73" s="7">
        <v>4</v>
      </c>
      <c r="C73" s="7">
        <v>50</v>
      </c>
      <c r="D73" s="7">
        <v>0</v>
      </c>
      <c r="E73" s="7">
        <v>15</v>
      </c>
      <c r="F73" s="7">
        <f t="shared" si="8"/>
        <v>780</v>
      </c>
      <c r="G73" s="8">
        <f t="shared" si="9"/>
        <v>0</v>
      </c>
      <c r="H73" s="9">
        <f t="shared" si="10"/>
        <v>54</v>
      </c>
      <c r="I73" s="8">
        <f t="shared" si="11"/>
        <v>270</v>
      </c>
      <c r="J73" s="7">
        <v>30</v>
      </c>
      <c r="K73" s="11">
        <f t="shared" si="7"/>
        <v>240</v>
      </c>
      <c r="L73" s="14"/>
      <c r="N73" s="14">
        <v>106.88</v>
      </c>
      <c r="O73" s="13">
        <f t="shared" si="12"/>
        <v>3.5626666666666664</v>
      </c>
    </row>
    <row r="74" spans="1:15" x14ac:dyDescent="0.25">
      <c r="A74" s="6" t="s">
        <v>9</v>
      </c>
      <c r="B74" s="7">
        <v>3</v>
      </c>
      <c r="C74" s="7">
        <v>6</v>
      </c>
      <c r="D74" s="7">
        <v>3000</v>
      </c>
      <c r="E74" s="7">
        <v>47</v>
      </c>
      <c r="F74" s="7">
        <f t="shared" si="8"/>
        <v>2444</v>
      </c>
      <c r="G74" s="8">
        <f t="shared" si="9"/>
        <v>1.2274959083469721</v>
      </c>
      <c r="H74" s="9">
        <f t="shared" si="10"/>
        <v>10.227495908346972</v>
      </c>
      <c r="I74" s="8">
        <f t="shared" si="11"/>
        <v>100</v>
      </c>
      <c r="J74" s="7">
        <v>6.5</v>
      </c>
      <c r="K74" s="11">
        <f t="shared" si="7"/>
        <v>93.5</v>
      </c>
      <c r="L74" s="12">
        <v>189</v>
      </c>
      <c r="M74" s="2" t="s">
        <v>91</v>
      </c>
      <c r="N74" s="12">
        <v>189</v>
      </c>
      <c r="O74" s="13">
        <f t="shared" si="12"/>
        <v>29.076923076923077</v>
      </c>
    </row>
    <row r="75" spans="1:15" x14ac:dyDescent="0.25">
      <c r="A75" s="6" t="s">
        <v>81</v>
      </c>
      <c r="B75" s="7">
        <v>3</v>
      </c>
      <c r="C75" s="7">
        <v>7</v>
      </c>
      <c r="D75" s="7">
        <v>3648</v>
      </c>
      <c r="E75" s="7">
        <v>36</v>
      </c>
      <c r="F75" s="7">
        <f t="shared" si="8"/>
        <v>1872</v>
      </c>
      <c r="G75" s="8">
        <f t="shared" si="9"/>
        <v>1.9487179487179487</v>
      </c>
      <c r="H75" s="9">
        <f t="shared" si="10"/>
        <v>11.948717948717949</v>
      </c>
      <c r="I75" s="8">
        <f t="shared" si="11"/>
        <v>100</v>
      </c>
      <c r="J75" s="7">
        <v>15</v>
      </c>
      <c r="K75" s="11">
        <f t="shared" si="7"/>
        <v>85</v>
      </c>
      <c r="L75" s="12">
        <v>320</v>
      </c>
      <c r="M75" s="2" t="s">
        <v>97</v>
      </c>
      <c r="N75" s="12">
        <v>320</v>
      </c>
      <c r="O75" s="13">
        <f t="shared" si="12"/>
        <v>21.333333333333332</v>
      </c>
    </row>
    <row r="76" spans="1:15" x14ac:dyDescent="0.25">
      <c r="A76" s="6" t="s">
        <v>67</v>
      </c>
      <c r="B76" s="7">
        <v>4</v>
      </c>
      <c r="C76" s="7">
        <v>8</v>
      </c>
      <c r="D76" s="7">
        <v>1912</v>
      </c>
      <c r="E76" s="7">
        <v>40</v>
      </c>
      <c r="F76" s="7">
        <f t="shared" si="8"/>
        <v>2080</v>
      </c>
      <c r="G76" s="8">
        <f t="shared" si="9"/>
        <v>0.91923076923076918</v>
      </c>
      <c r="H76" s="9">
        <f t="shared" si="10"/>
        <v>12.919230769230769</v>
      </c>
      <c r="I76" s="8">
        <f t="shared" si="11"/>
        <v>100</v>
      </c>
      <c r="J76" s="7">
        <v>5</v>
      </c>
      <c r="K76" s="11">
        <f t="shared" si="7"/>
        <v>95</v>
      </c>
      <c r="L76" s="12">
        <v>70</v>
      </c>
      <c r="M76" s="2" t="s">
        <v>90</v>
      </c>
      <c r="N76" s="12">
        <v>70</v>
      </c>
      <c r="O76" s="13">
        <f t="shared" si="12"/>
        <v>14</v>
      </c>
    </row>
    <row r="77" spans="1:15" x14ac:dyDescent="0.25">
      <c r="A77" s="6" t="s">
        <v>65</v>
      </c>
      <c r="B77" s="7">
        <v>2</v>
      </c>
      <c r="C77" s="7">
        <v>9</v>
      </c>
      <c r="D77" s="7">
        <v>0</v>
      </c>
      <c r="E77" s="7">
        <v>44</v>
      </c>
      <c r="F77" s="7">
        <f t="shared" si="8"/>
        <v>2288</v>
      </c>
      <c r="G77" s="8">
        <f t="shared" si="9"/>
        <v>0</v>
      </c>
      <c r="H77" s="9">
        <f t="shared" si="10"/>
        <v>11</v>
      </c>
      <c r="I77" s="8">
        <f t="shared" si="11"/>
        <v>100</v>
      </c>
      <c r="J77" s="10">
        <v>11</v>
      </c>
      <c r="K77" s="11">
        <f t="shared" si="7"/>
        <v>89</v>
      </c>
      <c r="L77" s="12">
        <v>139</v>
      </c>
      <c r="M77" s="2" t="s">
        <v>110</v>
      </c>
      <c r="N77" s="12">
        <v>139</v>
      </c>
      <c r="O77" s="13">
        <f t="shared" si="12"/>
        <v>12.636363636363637</v>
      </c>
    </row>
    <row r="78" spans="1:15" x14ac:dyDescent="0.25">
      <c r="A78" s="6" t="s">
        <v>44</v>
      </c>
      <c r="B78" s="7">
        <v>4</v>
      </c>
      <c r="C78" s="7">
        <v>5</v>
      </c>
      <c r="D78" s="7">
        <v>123</v>
      </c>
      <c r="E78" s="7">
        <v>36</v>
      </c>
      <c r="F78" s="7">
        <f t="shared" si="8"/>
        <v>1872</v>
      </c>
      <c r="G78" s="8">
        <f t="shared" si="9"/>
        <v>6.5705128205128208E-2</v>
      </c>
      <c r="H78" s="9">
        <f t="shared" si="10"/>
        <v>9.0657051282051277</v>
      </c>
      <c r="I78" s="8">
        <f t="shared" si="11"/>
        <v>100</v>
      </c>
      <c r="J78" s="7">
        <v>30</v>
      </c>
      <c r="K78" s="11">
        <f t="shared" si="7"/>
        <v>70</v>
      </c>
      <c r="L78" s="12">
        <v>60</v>
      </c>
      <c r="M78" s="2" t="s">
        <v>90</v>
      </c>
      <c r="N78" s="12">
        <v>60</v>
      </c>
      <c r="O78" s="13">
        <f t="shared" si="12"/>
        <v>2</v>
      </c>
    </row>
    <row r="79" spans="1:15" x14ac:dyDescent="0.25">
      <c r="A79" s="6" t="s">
        <v>66</v>
      </c>
      <c r="B79" s="7">
        <v>3</v>
      </c>
      <c r="C79" s="7">
        <v>8</v>
      </c>
      <c r="D79" s="7">
        <v>0</v>
      </c>
      <c r="E79" s="7">
        <v>45</v>
      </c>
      <c r="F79" s="7">
        <f t="shared" si="8"/>
        <v>2340</v>
      </c>
      <c r="G79" s="8">
        <f t="shared" si="9"/>
        <v>0</v>
      </c>
      <c r="H79" s="9">
        <f t="shared" si="10"/>
        <v>11</v>
      </c>
      <c r="I79" s="8">
        <f t="shared" si="11"/>
        <v>100</v>
      </c>
      <c r="J79" s="7">
        <v>6</v>
      </c>
      <c r="K79" s="11">
        <f t="shared" si="7"/>
        <v>94</v>
      </c>
      <c r="L79" s="14"/>
      <c r="N79" s="14">
        <v>106.88</v>
      </c>
      <c r="O79" s="13">
        <f t="shared" si="12"/>
        <v>17.813333333333333</v>
      </c>
    </row>
    <row r="80" spans="1:15" x14ac:dyDescent="0.25">
      <c r="A80" s="6" t="s">
        <v>46</v>
      </c>
      <c r="B80" s="7">
        <v>2</v>
      </c>
      <c r="C80" s="7">
        <v>8</v>
      </c>
      <c r="D80" s="7">
        <v>0</v>
      </c>
      <c r="E80" s="7">
        <v>40</v>
      </c>
      <c r="F80" s="7">
        <f t="shared" si="8"/>
        <v>2080</v>
      </c>
      <c r="G80" s="8">
        <f t="shared" si="9"/>
        <v>0</v>
      </c>
      <c r="H80" s="9">
        <f t="shared" si="10"/>
        <v>10</v>
      </c>
      <c r="I80" s="8">
        <f t="shared" si="11"/>
        <v>100</v>
      </c>
      <c r="J80" s="10">
        <v>19</v>
      </c>
      <c r="K80" s="11">
        <f t="shared" si="7"/>
        <v>81</v>
      </c>
      <c r="L80" s="12">
        <v>131</v>
      </c>
      <c r="M80" s="2" t="s">
        <v>90</v>
      </c>
      <c r="N80" s="12">
        <v>131</v>
      </c>
      <c r="O80" s="13">
        <f t="shared" si="12"/>
        <v>6.8947368421052628</v>
      </c>
    </row>
    <row r="81" spans="1:15" x14ac:dyDescent="0.25">
      <c r="A81" s="6" t="s">
        <v>34</v>
      </c>
      <c r="B81" s="7">
        <v>1</v>
      </c>
      <c r="C81" s="7">
        <v>4</v>
      </c>
      <c r="D81" s="7">
        <v>2865</v>
      </c>
      <c r="E81" s="7">
        <v>23</v>
      </c>
      <c r="F81" s="7">
        <f t="shared" si="8"/>
        <v>1196</v>
      </c>
      <c r="G81" s="8">
        <f t="shared" si="9"/>
        <v>2.3954849498327757</v>
      </c>
      <c r="H81" s="9">
        <f t="shared" si="10"/>
        <v>7.3954849498327757</v>
      </c>
      <c r="I81" s="8">
        <f t="shared" si="11"/>
        <v>100</v>
      </c>
      <c r="J81" s="7">
        <v>20</v>
      </c>
      <c r="K81" s="11">
        <f t="shared" si="7"/>
        <v>80</v>
      </c>
      <c r="L81" s="12">
        <v>120</v>
      </c>
      <c r="M81" s="2" t="s">
        <v>91</v>
      </c>
      <c r="N81" s="12">
        <v>120</v>
      </c>
      <c r="O81" s="13">
        <f t="shared" si="12"/>
        <v>6</v>
      </c>
    </row>
    <row r="82" spans="1:15" x14ac:dyDescent="0.25">
      <c r="A82" s="6" t="s">
        <v>68</v>
      </c>
      <c r="B82" s="7">
        <v>2</v>
      </c>
      <c r="C82" s="7">
        <v>2</v>
      </c>
      <c r="D82" s="7">
        <v>31</v>
      </c>
      <c r="E82" s="7">
        <v>35</v>
      </c>
      <c r="F82" s="7">
        <f t="shared" si="8"/>
        <v>1820</v>
      </c>
      <c r="G82" s="8">
        <f t="shared" si="9"/>
        <v>1.7032967032967031E-2</v>
      </c>
      <c r="H82" s="9">
        <f t="shared" si="10"/>
        <v>4.017032967032967</v>
      </c>
      <c r="I82" s="8">
        <f t="shared" si="11"/>
        <v>100</v>
      </c>
      <c r="J82" s="7">
        <v>30</v>
      </c>
      <c r="K82" s="11">
        <f t="shared" si="7"/>
        <v>70</v>
      </c>
      <c r="L82" s="12">
        <v>60</v>
      </c>
      <c r="M82" s="2" t="s">
        <v>111</v>
      </c>
      <c r="N82" s="12">
        <v>60</v>
      </c>
      <c r="O82" s="13">
        <f t="shared" si="12"/>
        <v>2</v>
      </c>
    </row>
    <row r="83" spans="1:15" x14ac:dyDescent="0.25">
      <c r="A83" s="6" t="s">
        <v>86</v>
      </c>
      <c r="B83" s="7">
        <v>4</v>
      </c>
      <c r="C83" s="7">
        <v>18</v>
      </c>
      <c r="D83" s="7">
        <v>14000</v>
      </c>
      <c r="E83" s="7">
        <v>43</v>
      </c>
      <c r="F83" s="7">
        <f t="shared" si="8"/>
        <v>2236</v>
      </c>
      <c r="G83" s="8">
        <f t="shared" si="9"/>
        <v>6.2611806797853307</v>
      </c>
      <c r="H83" s="9">
        <f t="shared" si="10"/>
        <v>28.26118067978533</v>
      </c>
      <c r="I83" s="8">
        <f t="shared" si="11"/>
        <v>141.30590339892666</v>
      </c>
      <c r="J83" s="7">
        <v>10</v>
      </c>
      <c r="K83" s="11">
        <f t="shared" si="7"/>
        <v>131.30590339892666</v>
      </c>
      <c r="L83" s="12">
        <v>84</v>
      </c>
      <c r="M83" s="2" t="s">
        <v>91</v>
      </c>
      <c r="N83" s="12">
        <v>84</v>
      </c>
      <c r="O83" s="13">
        <f t="shared" si="12"/>
        <v>8.4</v>
      </c>
    </row>
    <row r="84" spans="1:15" x14ac:dyDescent="0.25">
      <c r="A84" s="6" t="s">
        <v>31</v>
      </c>
      <c r="B84" s="7">
        <v>2</v>
      </c>
      <c r="C84" s="7">
        <v>5</v>
      </c>
      <c r="D84" s="7">
        <v>0</v>
      </c>
      <c r="E84" s="7">
        <v>43</v>
      </c>
      <c r="F84" s="7">
        <f t="shared" si="8"/>
        <v>2236</v>
      </c>
      <c r="G84" s="8">
        <f t="shared" si="9"/>
        <v>0</v>
      </c>
      <c r="H84" s="9">
        <f t="shared" si="10"/>
        <v>7</v>
      </c>
      <c r="I84" s="8">
        <f t="shared" si="11"/>
        <v>100</v>
      </c>
      <c r="J84" s="7">
        <v>12</v>
      </c>
      <c r="K84" s="11">
        <f t="shared" si="7"/>
        <v>88</v>
      </c>
      <c r="L84" s="12">
        <v>86</v>
      </c>
      <c r="M84" s="2" t="s">
        <v>99</v>
      </c>
      <c r="N84" s="12">
        <v>86</v>
      </c>
      <c r="O84" s="13">
        <f t="shared" si="12"/>
        <v>7.166666666666667</v>
      </c>
    </row>
    <row r="85" spans="1:15" x14ac:dyDescent="0.25">
      <c r="A85" s="6" t="s">
        <v>60</v>
      </c>
      <c r="B85" s="7">
        <v>3</v>
      </c>
      <c r="C85" s="7">
        <v>7</v>
      </c>
      <c r="D85" s="7">
        <v>0</v>
      </c>
      <c r="E85" s="7">
        <v>44</v>
      </c>
      <c r="F85" s="7">
        <f t="shared" si="8"/>
        <v>2288</v>
      </c>
      <c r="G85" s="8">
        <f t="shared" si="9"/>
        <v>0</v>
      </c>
      <c r="H85" s="9">
        <f t="shared" si="10"/>
        <v>10</v>
      </c>
      <c r="I85" s="8">
        <f t="shared" si="11"/>
        <v>100</v>
      </c>
      <c r="J85" s="7">
        <v>15</v>
      </c>
      <c r="K85" s="11">
        <f t="shared" si="7"/>
        <v>85</v>
      </c>
      <c r="L85" s="12">
        <v>60</v>
      </c>
      <c r="M85" s="2" t="s">
        <v>89</v>
      </c>
      <c r="N85" s="12">
        <v>60</v>
      </c>
      <c r="O85" s="13">
        <f t="shared" si="12"/>
        <v>4</v>
      </c>
    </row>
    <row r="86" spans="1:15" x14ac:dyDescent="0.25">
      <c r="G86" s="15" t="s">
        <v>116</v>
      </c>
      <c r="H86" s="16">
        <f>SUM(H4:H85)</f>
        <v>2011.0336660858843</v>
      </c>
      <c r="I86" s="16">
        <f>SUM(I4:I85)</f>
        <v>12542.753668907253</v>
      </c>
      <c r="J86" s="1">
        <f>SUM(J4:J85)</f>
        <v>2732.9</v>
      </c>
      <c r="K86" s="17">
        <f>SUM(K4:K85)</f>
        <v>9809.8536689072535</v>
      </c>
      <c r="M86" s="1" t="s">
        <v>122</v>
      </c>
      <c r="N86" s="18">
        <f>SUM(N4:N85)</f>
        <v>10901.499999999998</v>
      </c>
      <c r="O86" s="19">
        <f>SUM(O4:O85)</f>
        <v>1580.7883678761066</v>
      </c>
    </row>
    <row r="87" spans="1:15" x14ac:dyDescent="0.25">
      <c r="G87" s="15" t="s">
        <v>124</v>
      </c>
      <c r="H87" s="20">
        <f>H86/82</f>
        <v>24.52480080592542</v>
      </c>
      <c r="I87" s="21">
        <f>I86/82</f>
        <v>152.96041059642991</v>
      </c>
      <c r="J87" s="22">
        <f>J86/82</f>
        <v>33.328048780487805</v>
      </c>
      <c r="K87" s="17">
        <f>K86/82</f>
        <v>119.63236181594212</v>
      </c>
      <c r="M87" s="1" t="s">
        <v>123</v>
      </c>
      <c r="N87" s="19">
        <f>N86/82</f>
        <v>132.94512195121948</v>
      </c>
      <c r="O87" s="19">
        <f>O86/82</f>
        <v>19.277906925318373</v>
      </c>
    </row>
    <row r="88" spans="1:15" x14ac:dyDescent="0.25">
      <c r="A88" s="1" t="s">
        <v>135</v>
      </c>
      <c r="B88" s="23">
        <f>(I86*10)*12</f>
        <v>1505130.4402688704</v>
      </c>
      <c r="C88" s="1"/>
      <c r="D88" s="1"/>
      <c r="E88" s="1"/>
      <c r="H88" s="24" t="s">
        <v>125</v>
      </c>
      <c r="I88" s="25" t="s">
        <v>126</v>
      </c>
      <c r="J88" s="25" t="s">
        <v>127</v>
      </c>
      <c r="K88" s="25" t="s">
        <v>115</v>
      </c>
      <c r="M88" s="1"/>
      <c r="N88" s="18"/>
    </row>
    <row r="89" spans="1:15" x14ac:dyDescent="0.25">
      <c r="A89" s="1" t="s">
        <v>117</v>
      </c>
      <c r="B89" s="26">
        <f>K86</f>
        <v>9809.8536689072535</v>
      </c>
      <c r="C89" s="1"/>
      <c r="D89" s="1"/>
      <c r="E89" s="16"/>
    </row>
    <row r="90" spans="1:15" x14ac:dyDescent="0.25">
      <c r="A90" s="1" t="s">
        <v>136</v>
      </c>
      <c r="B90" s="27">
        <f>B88*0.6</f>
        <v>903078.26416132227</v>
      </c>
      <c r="C90" s="1"/>
      <c r="D90" s="1"/>
      <c r="E90" s="16"/>
    </row>
    <row r="91" spans="1:15" x14ac:dyDescent="0.25">
      <c r="A91" s="1"/>
      <c r="B91" s="27"/>
      <c r="C91" s="1"/>
      <c r="D91" s="1"/>
      <c r="E91" s="16"/>
    </row>
    <row r="92" spans="1:15" x14ac:dyDescent="0.25">
      <c r="A92" s="1" t="s">
        <v>132</v>
      </c>
      <c r="B92" s="27"/>
      <c r="C92" s="1"/>
      <c r="D92" s="1"/>
      <c r="E92" s="16"/>
    </row>
    <row r="93" spans="1:15" x14ac:dyDescent="0.25">
      <c r="A93" s="1" t="s">
        <v>130</v>
      </c>
      <c r="B93" s="19">
        <f>B88-B90</f>
        <v>602052.17610754818</v>
      </c>
      <c r="C93" s="1"/>
      <c r="D93" s="1"/>
      <c r="E93" s="16"/>
    </row>
    <row r="94" spans="1:15" x14ac:dyDescent="0.25">
      <c r="A94" s="1" t="s">
        <v>131</v>
      </c>
      <c r="B94" s="19">
        <v>125000</v>
      </c>
      <c r="C94" s="1"/>
      <c r="D94" s="1"/>
      <c r="E94" s="16"/>
    </row>
    <row r="95" spans="1:15" x14ac:dyDescent="0.25">
      <c r="A95" s="1" t="s">
        <v>133</v>
      </c>
      <c r="B95" s="19">
        <v>25000</v>
      </c>
      <c r="C95" s="1"/>
      <c r="D95" s="1"/>
      <c r="E95" s="16"/>
    </row>
    <row r="96" spans="1:15" x14ac:dyDescent="0.25">
      <c r="A96" s="1" t="s">
        <v>134</v>
      </c>
      <c r="B96" s="19">
        <f>SUM(B93:B95)</f>
        <v>752052.17610754818</v>
      </c>
      <c r="C96" s="1"/>
      <c r="D96" s="1"/>
      <c r="E96" s="16"/>
    </row>
    <row r="97" spans="1:5" x14ac:dyDescent="0.25">
      <c r="A97" s="1"/>
      <c r="B97" s="26"/>
      <c r="C97" s="1"/>
      <c r="D97" s="1"/>
      <c r="E97" s="16"/>
    </row>
    <row r="98" spans="1:5" x14ac:dyDescent="0.25">
      <c r="A98" s="1" t="s">
        <v>139</v>
      </c>
      <c r="B98" s="27">
        <f>B90+B96</f>
        <v>1655130.4402688704</v>
      </c>
    </row>
    <row r="99" spans="1:5" x14ac:dyDescent="0.25">
      <c r="A99" s="1"/>
      <c r="B99" s="27"/>
    </row>
    <row r="100" spans="1:5" x14ac:dyDescent="0.25">
      <c r="A100" s="2" t="s">
        <v>119</v>
      </c>
    </row>
    <row r="102" spans="1:5" x14ac:dyDescent="0.25">
      <c r="A102" s="1"/>
      <c r="B102" s="23"/>
    </row>
    <row r="103" spans="1:5" x14ac:dyDescent="0.25">
      <c r="A103" s="1"/>
      <c r="B103" s="26"/>
    </row>
    <row r="104" spans="1:5" x14ac:dyDescent="0.25">
      <c r="A104" s="1"/>
      <c r="B104" s="27"/>
    </row>
    <row r="105" spans="1:5" x14ac:dyDescent="0.25">
      <c r="A105" s="1"/>
      <c r="B105" s="27"/>
    </row>
    <row r="106" spans="1:5" x14ac:dyDescent="0.25">
      <c r="A106" s="28"/>
      <c r="B106" s="27"/>
    </row>
    <row r="107" spans="1:5" x14ac:dyDescent="0.25">
      <c r="A107" s="1"/>
      <c r="B107" s="19"/>
    </row>
    <row r="108" spans="1:5" x14ac:dyDescent="0.25">
      <c r="A108" s="1"/>
      <c r="B108" s="19"/>
    </row>
    <row r="109" spans="1:5" x14ac:dyDescent="0.25">
      <c r="A109" s="1"/>
      <c r="B109" s="19"/>
    </row>
    <row r="110" spans="1:5" x14ac:dyDescent="0.25">
      <c r="A110" s="1"/>
      <c r="B110" s="19"/>
    </row>
    <row r="111" spans="1:5" x14ac:dyDescent="0.25">
      <c r="A111" s="1"/>
      <c r="B111" s="26"/>
    </row>
  </sheetData>
  <pageMargins left="0.7" right="0.7" top="0.75" bottom="0.75" header="0.3" footer="0.3"/>
  <pageSetup paperSize="5" pageOrder="overThenDown" orientation="landscape" r:id="rId1"/>
  <headerFooter>
    <oddHeader>&amp;L&amp;A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CpC 10_100</vt:lpstr>
      <vt:lpstr>Erate Recommendations</vt:lpstr>
      <vt:lpstr>CpC -_25</vt:lpstr>
      <vt:lpstr>'CpC -_25'!Print_Area</vt:lpstr>
      <vt:lpstr>'CpC 10_100'!Print_Area</vt:lpstr>
      <vt:lpstr>'Erate Recommendations'!Print_Area</vt:lpstr>
      <vt:lpstr>'CpC -_25'!Print_Titles</vt:lpstr>
      <vt:lpstr>'CpC 10_100'!Print_Titles</vt:lpstr>
      <vt:lpstr>'Erate Recommendations'!Print_Titles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Hamer</dc:creator>
  <cp:lastModifiedBy>Colleen Hamer</cp:lastModifiedBy>
  <cp:lastPrinted>2016-03-24T16:10:01Z</cp:lastPrinted>
  <dcterms:created xsi:type="dcterms:W3CDTF">2016-03-07T16:48:18Z</dcterms:created>
  <dcterms:modified xsi:type="dcterms:W3CDTF">2016-03-25T14:24:46Z</dcterms:modified>
</cp:coreProperties>
</file>