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Network Advisory Council\NAC meetings\2016\3.8.16\"/>
    </mc:Choice>
  </mc:AlternateContent>
  <bookViews>
    <workbookView xWindow="0" yWindow="0" windowWidth="19200" windowHeight="11460"/>
  </bookViews>
  <sheets>
    <sheet name="SLR FY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B113" i="1"/>
  <c r="D107" i="1"/>
  <c r="D97" i="1"/>
  <c r="D84" i="1"/>
  <c r="D54" i="1"/>
  <c r="D46" i="1"/>
  <c r="D34" i="1"/>
  <c r="C20" i="1"/>
  <c r="C107" i="1" l="1"/>
  <c r="C5" i="1" l="1"/>
  <c r="B17" i="1"/>
  <c r="C18" i="1" s="1"/>
  <c r="B45" i="1"/>
  <c r="C46" i="1" s="1"/>
  <c r="C54" i="1"/>
  <c r="B96" i="1"/>
  <c r="B68" i="1"/>
  <c r="B91" i="1"/>
  <c r="B64" i="1"/>
  <c r="B30" i="1"/>
  <c r="C34" i="1" s="1"/>
  <c r="C117" i="1" l="1"/>
  <c r="B70" i="1"/>
  <c r="C84" i="1" s="1"/>
  <c r="D21" i="1"/>
  <c r="C97" i="1"/>
  <c r="C119" i="1" l="1"/>
  <c r="D121" i="1" s="1"/>
</calcChain>
</file>

<file path=xl/sharedStrings.xml><?xml version="1.0" encoding="utf-8"?>
<sst xmlns="http://schemas.openxmlformats.org/spreadsheetml/2006/main" count="154" uniqueCount="119">
  <si>
    <t>Administration (4% for LSTA award administration)</t>
  </si>
  <si>
    <t>Talking Book Library FTE</t>
  </si>
  <si>
    <t>Talking Book Library Operations</t>
  </si>
  <si>
    <t>Montana Shared Catalog Administrator</t>
  </si>
  <si>
    <t>Montana Shared Catalog Administrator Operations</t>
  </si>
  <si>
    <t>Montana Shared Catalog Information Specialist</t>
  </si>
  <si>
    <t>Montana Shared Catalog Technical Assistant (.38 FTE)</t>
  </si>
  <si>
    <t>MSC Staff Operations for Information Specialist and Tech Assistant</t>
  </si>
  <si>
    <t>Statewide Consulting Librarian</t>
  </si>
  <si>
    <t>Operations - Consultant</t>
  </si>
  <si>
    <t>Montana Memory Project Director</t>
  </si>
  <si>
    <t>Montana Memory Project Director Operations</t>
  </si>
  <si>
    <t>Montana Memory Project Travel</t>
  </si>
  <si>
    <t>Communications/Marketing Coordinator (0.25 FTE)</t>
  </si>
  <si>
    <t>Statewide Training &amp; Development Specialist</t>
  </si>
  <si>
    <t>Statewide Training &amp; Development Specialist Operations</t>
  </si>
  <si>
    <t>TALKING BOOK LIBRARY</t>
  </si>
  <si>
    <t>MONTANA SHARED CATALOG</t>
  </si>
  <si>
    <t>#2 Access</t>
  </si>
  <si>
    <t>Library Infrastructure, Collaboration</t>
  </si>
  <si>
    <t>Improve Users' Ability to Discover Information</t>
  </si>
  <si>
    <t>Improve Users' Ability to Obtain Information Resources</t>
  </si>
  <si>
    <t>Personnel:</t>
  </si>
  <si>
    <t>Projects:</t>
  </si>
  <si>
    <t>TOTAL TALKING BOOK LIBRARY  - LSTA</t>
  </si>
  <si>
    <t>TOTAL ADMINISTRATION - LSTA</t>
  </si>
  <si>
    <t>MONTANA MEMORY PROJECT</t>
  </si>
  <si>
    <t>Montana Memory Project: New Collections Digitization</t>
  </si>
  <si>
    <t>LITERACY</t>
  </si>
  <si>
    <t>TOTAL LITERACY PERSONNEL - LSTA</t>
  </si>
  <si>
    <t>TOTAL LITERACY - LSTA</t>
  </si>
  <si>
    <t>#3 Training</t>
  </si>
  <si>
    <t>Lifelong Learning</t>
  </si>
  <si>
    <t>Improve Users' Ability to Apply Information that Furthers their Parenting and Family Skills</t>
  </si>
  <si>
    <t>Projects and Services:</t>
  </si>
  <si>
    <t>Total Montana Memory Project - Projects and Services - LSTA</t>
  </si>
  <si>
    <t>Total Montana Memory Project Personnel - LSTA</t>
  </si>
  <si>
    <t>#1 Content</t>
  </si>
  <si>
    <t>Lifelong Learning, Library Infrastructure, Collaboration</t>
  </si>
  <si>
    <t>Information Access</t>
  </si>
  <si>
    <t>Total Statewide Training - Projects and Services - LSTA</t>
  </si>
  <si>
    <t>TOTAL STATEWIDE TRAINING OVERALL - LSTA</t>
  </si>
  <si>
    <t>Total Statewide Training &amp; Development Specialist - LSTA</t>
  </si>
  <si>
    <t>Total Consultants - LSTA</t>
  </si>
  <si>
    <t>Paid through State General Fund Monies</t>
  </si>
  <si>
    <t>Total Montana Shared Catalog Personnel - LSTA</t>
  </si>
  <si>
    <t>TOTAL OCLC GROUP SERVICES - LSTA</t>
  </si>
  <si>
    <t>Total Statewide Training Personnel - LSTA</t>
  </si>
  <si>
    <t>COURIER</t>
  </si>
  <si>
    <t>Contribution to Support Courier and Sharing Group Activity - LSTA</t>
  </si>
  <si>
    <t>TOTAL MONTANA SHARED CATALOG - LSTA</t>
  </si>
  <si>
    <t>TOTAL COURIER - LSTA</t>
  </si>
  <si>
    <t>Improve the Library Workforce</t>
  </si>
  <si>
    <t>Library Directors, Staff, Board, Volunteers</t>
  </si>
  <si>
    <t>TOTAL MONTANALIBRARY2GO - LSTA</t>
  </si>
  <si>
    <t>TOTAL MONTANA MEMORY PROJECT - LSTA</t>
  </si>
  <si>
    <t>Total OCLC Group Services Projects and Services - LSTA</t>
  </si>
  <si>
    <t>Total Talking Book Library Personnel - LSTA</t>
  </si>
  <si>
    <t>Description</t>
  </si>
  <si>
    <t>MSL Goal</t>
  </si>
  <si>
    <t>LDSTF Outcomes Area</t>
  </si>
  <si>
    <t>LSTA Intent</t>
  </si>
  <si>
    <t>FIXED COSTS</t>
  </si>
  <si>
    <t>TOTAL FIXED COSTS</t>
  </si>
  <si>
    <t>TOTAL FY16 LSTA STATEWIDE LIBRARY RESOURCES</t>
  </si>
  <si>
    <t>WorldShare Interlibrary Loan*</t>
  </si>
  <si>
    <t>Contribution Toward FirstSearch and Unlimited Cataloging*</t>
  </si>
  <si>
    <t>FY17 Group Services Potential Gap*</t>
  </si>
  <si>
    <t>Hosted EZproxy*</t>
  </si>
  <si>
    <t>Summer Institute</t>
  </si>
  <si>
    <t>Fall Workshops</t>
  </si>
  <si>
    <t>MSL Portion of CONTENTdm (Software and Storage)*</t>
  </si>
  <si>
    <t>MSL Portion of Digital Archive*</t>
  </si>
  <si>
    <t>OverDrive Annual Hosting Fee for FY17*</t>
  </si>
  <si>
    <t>Literacy Coordinator (5 hours)</t>
  </si>
  <si>
    <t>*Contracts</t>
  </si>
  <si>
    <t>Adobe Content Server License Renewal for FY17*</t>
  </si>
  <si>
    <t>FY16 LSTA Projected Cost</t>
  </si>
  <si>
    <t>FY16 LSTA Project Total</t>
  </si>
  <si>
    <t>New Library Director Support</t>
  </si>
  <si>
    <t>Routine Consulting Services</t>
  </si>
  <si>
    <t>Certification Management Program</t>
  </si>
  <si>
    <t>E-CONTENT</t>
  </si>
  <si>
    <t>E-Rate Consulting</t>
  </si>
  <si>
    <t>Technology Evaluation and Planning</t>
  </si>
  <si>
    <t>Broadband Planning</t>
  </si>
  <si>
    <t>Digital Literacy</t>
  </si>
  <si>
    <t>Community Partnerships</t>
  </si>
  <si>
    <t>Board Development Training</t>
  </si>
  <si>
    <t>Professional Development Training</t>
  </si>
  <si>
    <t>Federation Funding***</t>
  </si>
  <si>
    <t>***Funded with State Monies</t>
  </si>
  <si>
    <t>EBSCO Discovery Service</t>
  </si>
  <si>
    <t>Statewide Databases Suite***</t>
  </si>
  <si>
    <t>Prioritize Investment</t>
  </si>
  <si>
    <t>Investment Remains the Same</t>
  </si>
  <si>
    <t>Decrease Investment</t>
  </si>
  <si>
    <t>Library Development Study Task Force Recommendations</t>
  </si>
  <si>
    <r>
      <t>OCLC GROUP SERVICES CONTRACT</t>
    </r>
    <r>
      <rPr>
        <b/>
        <sz val="11"/>
        <color theme="1"/>
        <rFont val="Calibri"/>
        <family val="2"/>
        <scheme val="minor"/>
      </rPr>
      <t/>
    </r>
  </si>
  <si>
    <t>FY16 LSTA Balance</t>
  </si>
  <si>
    <t>Library Infrastructure</t>
  </si>
  <si>
    <t>Montana Shared Catalog New Libraries (3 Libraries)</t>
  </si>
  <si>
    <t>Additional Projects</t>
  </si>
  <si>
    <t>Required 5 Year LSTA Evaluation for IMLS</t>
  </si>
  <si>
    <t>Coal Severance Tax Funds</t>
  </si>
  <si>
    <t>State Resource Sharing Funds (ARM 10.102.4001)</t>
  </si>
  <si>
    <t xml:space="preserve">State Funding </t>
  </si>
  <si>
    <t>FY16 BALANCE</t>
  </si>
  <si>
    <t>Federation Funding</t>
  </si>
  <si>
    <t>Collaboration</t>
  </si>
  <si>
    <t>#6 Sustainable Success</t>
  </si>
  <si>
    <t>#5 Collaboration</t>
  </si>
  <si>
    <t>#4 Consultation and Leadership</t>
  </si>
  <si>
    <t>#4 Sustainable Success</t>
  </si>
  <si>
    <t>STATEWIDE CONSULTING &amp; TRAINING</t>
  </si>
  <si>
    <r>
      <rPr>
        <b/>
        <sz val="11"/>
        <color theme="1"/>
        <rFont val="Calibri"/>
        <family val="2"/>
        <scheme val="minor"/>
      </rPr>
      <t>Statewide Library Resources FY17</t>
    </r>
    <r>
      <rPr>
        <sz val="11"/>
        <color theme="1"/>
        <rFont val="Calibri"/>
        <family val="2"/>
        <scheme val="minor"/>
      </rPr>
      <t xml:space="preserve"> </t>
    </r>
  </si>
  <si>
    <t>Library Development FY17</t>
  </si>
  <si>
    <t>OCLC Group Services</t>
  </si>
  <si>
    <t xml:space="preserve">Montana Shared Catalog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</si>
</sst>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 tint="-4.9989318521683403E-2"/>
      </patternFill>
    </fill>
    <fill>
      <patternFill patternType="gray06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89">
    <xf numFmtId="0" fontId="0" fillId="0" borderId="0" xfId="0"/>
    <xf numFmtId="0" fontId="2" fillId="0" borderId="0" xfId="0" applyFont="1"/>
    <xf numFmtId="6" fontId="2" fillId="0" borderId="0" xfId="0" applyNumberFormat="1" applyFont="1"/>
    <xf numFmtId="6" fontId="0" fillId="0" borderId="0" xfId="0" applyNumberFormat="1"/>
    <xf numFmtId="0" fontId="0" fillId="2" borderId="0" xfId="0" applyFill="1"/>
    <xf numFmtId="6" fontId="2" fillId="2" borderId="0" xfId="0" applyNumberFormat="1" applyFont="1" applyFill="1"/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6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6" fontId="2" fillId="2" borderId="0" xfId="0" applyNumberFormat="1" applyFont="1" applyFill="1" applyAlignment="1">
      <alignment wrapText="1"/>
    </xf>
    <xf numFmtId="6" fontId="3" fillId="2" borderId="0" xfId="0" applyNumberFormat="1" applyFont="1" applyFill="1" applyAlignment="1">
      <alignment wrapText="1"/>
    </xf>
    <xf numFmtId="0" fontId="2" fillId="0" borderId="0" xfId="0" applyFont="1" applyFill="1"/>
    <xf numFmtId="6" fontId="2" fillId="0" borderId="0" xfId="0" applyNumberFormat="1" applyFont="1" applyFill="1"/>
    <xf numFmtId="0" fontId="0" fillId="0" borderId="0" xfId="0" applyFill="1"/>
    <xf numFmtId="42" fontId="5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0" fontId="0" fillId="3" borderId="0" xfId="0" applyFill="1"/>
    <xf numFmtId="0" fontId="4" fillId="0" borderId="0" xfId="0" applyFont="1" applyFill="1"/>
    <xf numFmtId="6" fontId="3" fillId="0" borderId="0" xfId="0" applyNumberFormat="1" applyFont="1" applyFill="1" applyAlignment="1">
      <alignment wrapText="1"/>
    </xf>
    <xf numFmtId="6" fontId="0" fillId="0" borderId="0" xfId="0" applyNumberFormat="1" applyFill="1"/>
    <xf numFmtId="6" fontId="2" fillId="0" borderId="0" xfId="0" applyNumberFormat="1" applyFont="1" applyFill="1" applyAlignment="1">
      <alignment wrapText="1"/>
    </xf>
    <xf numFmtId="0" fontId="0" fillId="4" borderId="0" xfId="0" applyFill="1"/>
    <xf numFmtId="6" fontId="0" fillId="4" borderId="0" xfId="0" applyNumberFormat="1" applyFill="1"/>
    <xf numFmtId="6" fontId="3" fillId="0" borderId="0" xfId="0" applyNumberFormat="1" applyFont="1" applyAlignment="1">
      <alignment wrapText="1"/>
    </xf>
    <xf numFmtId="0" fontId="2" fillId="5" borderId="0" xfId="0" applyFont="1" applyFill="1"/>
    <xf numFmtId="6" fontId="2" fillId="5" borderId="0" xfId="0" applyNumberFormat="1" applyFont="1" applyFill="1"/>
    <xf numFmtId="0" fontId="2" fillId="5" borderId="0" xfId="0" applyFont="1" applyFill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6" fontId="2" fillId="5" borderId="0" xfId="0" applyNumberFormat="1" applyFont="1" applyFill="1" applyAlignment="1">
      <alignment wrapText="1"/>
    </xf>
    <xf numFmtId="6" fontId="0" fillId="0" borderId="0" xfId="0" applyNumberFormat="1" applyFont="1"/>
    <xf numFmtId="0" fontId="3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42" fontId="6" fillId="0" borderId="0" xfId="0" applyNumberFormat="1" applyFont="1" applyFill="1" applyAlignment="1">
      <alignment horizontal="left"/>
    </xf>
    <xf numFmtId="42" fontId="5" fillId="5" borderId="0" xfId="0" applyNumberFormat="1" applyFont="1" applyFill="1"/>
    <xf numFmtId="42" fontId="5" fillId="0" borderId="0" xfId="0" applyNumberFormat="1" applyFont="1" applyFill="1"/>
    <xf numFmtId="6" fontId="2" fillId="4" borderId="0" xfId="0" applyNumberFormat="1" applyFont="1" applyFill="1"/>
    <xf numFmtId="42" fontId="5" fillId="4" borderId="0" xfId="0" applyNumberFormat="1" applyFont="1" applyFill="1"/>
    <xf numFmtId="0" fontId="2" fillId="4" borderId="0" xfId="0" applyFont="1" applyFill="1" applyAlignment="1">
      <alignment wrapText="1"/>
    </xf>
    <xf numFmtId="6" fontId="2" fillId="0" borderId="1" xfId="0" applyNumberFormat="1" applyFont="1" applyBorder="1"/>
    <xf numFmtId="6" fontId="0" fillId="0" borderId="0" xfId="0" applyNumberFormat="1" applyAlignment="1">
      <alignment wrapText="1"/>
    </xf>
    <xf numFmtId="0" fontId="2" fillId="3" borderId="0" xfId="0" applyFont="1" applyFill="1" applyAlignment="1">
      <alignment wrapText="1"/>
    </xf>
    <xf numFmtId="0" fontId="0" fillId="6" borderId="0" xfId="0" applyFill="1"/>
    <xf numFmtId="6" fontId="2" fillId="6" borderId="0" xfId="0" applyNumberFormat="1" applyFont="1" applyFill="1"/>
    <xf numFmtId="0" fontId="2" fillId="6" borderId="0" xfId="0" applyFont="1" applyFill="1"/>
    <xf numFmtId="0" fontId="3" fillId="6" borderId="0" xfId="0" applyFont="1" applyFill="1" applyAlignment="1">
      <alignment wrapText="1"/>
    </xf>
    <xf numFmtId="6" fontId="2" fillId="6" borderId="0" xfId="0" applyNumberFormat="1" applyFont="1" applyFill="1" applyAlignment="1">
      <alignment wrapText="1"/>
    </xf>
    <xf numFmtId="0" fontId="2" fillId="7" borderId="0" xfId="0" applyFont="1" applyFill="1" applyAlignment="1">
      <alignment wrapText="1"/>
    </xf>
    <xf numFmtId="6" fontId="2" fillId="7" borderId="0" xfId="0" applyNumberFormat="1" applyFont="1" applyFill="1"/>
    <xf numFmtId="0" fontId="2" fillId="7" borderId="0" xfId="0" applyFont="1" applyFill="1"/>
    <xf numFmtId="0" fontId="3" fillId="7" borderId="0" xfId="0" applyFont="1" applyFill="1" applyAlignment="1">
      <alignment wrapText="1"/>
    </xf>
    <xf numFmtId="6" fontId="2" fillId="7" borderId="0" xfId="0" applyNumberFormat="1" applyFont="1" applyFill="1" applyAlignment="1">
      <alignment wrapText="1"/>
    </xf>
    <xf numFmtId="42" fontId="7" fillId="6" borderId="0" xfId="0" applyNumberFormat="1" applyFont="1" applyFill="1" applyAlignment="1">
      <alignment horizontal="left"/>
    </xf>
    <xf numFmtId="0" fontId="2" fillId="7" borderId="1" xfId="0" applyFont="1" applyFill="1" applyBorder="1" applyAlignment="1">
      <alignment wrapText="1"/>
    </xf>
    <xf numFmtId="6" fontId="2" fillId="7" borderId="1" xfId="0" applyNumberFormat="1" applyFont="1" applyFill="1" applyBorder="1"/>
    <xf numFmtId="6" fontId="2" fillId="8" borderId="1" xfId="0" applyNumberFormat="1" applyFont="1" applyFill="1" applyBorder="1"/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164" fontId="2" fillId="0" borderId="1" xfId="1" applyNumberFormat="1" applyFont="1" applyBorder="1"/>
    <xf numFmtId="0" fontId="3" fillId="4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9" borderId="0" xfId="0" applyFont="1" applyFill="1" applyAlignment="1">
      <alignment wrapText="1"/>
    </xf>
    <xf numFmtId="0" fontId="0" fillId="10" borderId="0" xfId="0" applyFont="1" applyFill="1" applyAlignment="1">
      <alignment wrapText="1"/>
    </xf>
    <xf numFmtId="0" fontId="2" fillId="12" borderId="0" xfId="0" applyFont="1" applyFill="1" applyAlignment="1">
      <alignment wrapText="1"/>
    </xf>
    <xf numFmtId="0" fontId="0" fillId="12" borderId="0" xfId="0" applyFont="1" applyFill="1" applyAlignment="1">
      <alignment wrapText="1"/>
    </xf>
    <xf numFmtId="0" fontId="0" fillId="12" borderId="0" xfId="0" applyFill="1" applyAlignment="1">
      <alignment wrapText="1"/>
    </xf>
    <xf numFmtId="0" fontId="0" fillId="13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3" borderId="0" xfId="0" applyFill="1" applyAlignment="1">
      <alignment wrapText="1"/>
    </xf>
    <xf numFmtId="6" fontId="0" fillId="6" borderId="0" xfId="0" applyNumberFormat="1" applyFont="1" applyFill="1"/>
    <xf numFmtId="0" fontId="0" fillId="0" borderId="0" xfId="0" applyBorder="1" applyAlignment="1">
      <alignment wrapText="1"/>
    </xf>
    <xf numFmtId="0" fontId="0" fillId="7" borderId="0" xfId="0" applyFill="1"/>
    <xf numFmtId="164" fontId="2" fillId="7" borderId="0" xfId="1" applyNumberFormat="1" applyFont="1" applyFill="1"/>
    <xf numFmtId="6" fontId="8" fillId="5" borderId="0" xfId="0" applyNumberFormat="1" applyFont="1" applyFill="1"/>
    <xf numFmtId="0" fontId="0" fillId="0" borderId="0" xfId="0" applyFont="1" applyBorder="1" applyAlignment="1">
      <alignment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4"/>
  <sheetViews>
    <sheetView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42.42578125" style="12" customWidth="1"/>
    <col min="2" max="2" width="20" customWidth="1"/>
    <col min="3" max="3" width="14.28515625" bestFit="1" customWidth="1"/>
    <col min="4" max="5" width="22.140625" style="12" customWidth="1"/>
    <col min="6" max="6" width="23.7109375" style="12" customWidth="1"/>
    <col min="7" max="7" width="12" customWidth="1"/>
    <col min="8" max="8" width="21" customWidth="1"/>
    <col min="9" max="9" width="25.42578125" customWidth="1"/>
  </cols>
  <sheetData>
    <row r="1" spans="1:9" x14ac:dyDescent="0.25">
      <c r="A1" s="12" t="s">
        <v>115</v>
      </c>
    </row>
    <row r="2" spans="1:9" ht="31.5" customHeight="1" x14ac:dyDescent="0.25">
      <c r="A2" s="8" t="s">
        <v>58</v>
      </c>
      <c r="B2" s="72" t="s">
        <v>77</v>
      </c>
      <c r="C2" s="72" t="s">
        <v>78</v>
      </c>
      <c r="D2" s="72" t="s">
        <v>99</v>
      </c>
      <c r="E2" s="72" t="s">
        <v>104</v>
      </c>
      <c r="F2" s="72" t="s">
        <v>105</v>
      </c>
      <c r="G2" s="1" t="s">
        <v>59</v>
      </c>
      <c r="H2" s="1" t="s">
        <v>60</v>
      </c>
      <c r="I2" s="1" t="s">
        <v>61</v>
      </c>
    </row>
    <row r="3" spans="1:9" s="52" customFormat="1" x14ac:dyDescent="0.25">
      <c r="A3" s="55" t="s">
        <v>62</v>
      </c>
      <c r="B3" s="54"/>
      <c r="C3" s="54"/>
      <c r="D3" s="56">
        <v>1066243</v>
      </c>
      <c r="E3" s="56">
        <v>387625</v>
      </c>
      <c r="F3" s="56">
        <v>197770</v>
      </c>
      <c r="G3" s="54"/>
      <c r="H3" s="54"/>
      <c r="I3" s="54"/>
    </row>
    <row r="4" spans="1:9" ht="30" x14ac:dyDescent="0.25">
      <c r="A4" s="57" t="s">
        <v>0</v>
      </c>
      <c r="B4" s="58">
        <v>42366</v>
      </c>
      <c r="C4" s="59"/>
      <c r="D4" s="57"/>
      <c r="E4" s="57"/>
      <c r="F4" s="57"/>
      <c r="G4" s="59"/>
      <c r="H4" s="59"/>
      <c r="I4" s="59"/>
    </row>
    <row r="5" spans="1:9" s="29" customFormat="1" x14ac:dyDescent="0.25">
      <c r="A5" s="57" t="s">
        <v>25</v>
      </c>
      <c r="B5" s="58"/>
      <c r="C5" s="58">
        <f>B4</f>
        <v>42366</v>
      </c>
      <c r="D5" s="57"/>
      <c r="E5" s="57"/>
      <c r="F5" s="57"/>
      <c r="G5" s="59"/>
      <c r="H5" s="59"/>
      <c r="I5" s="59"/>
    </row>
    <row r="6" spans="1:9" s="29" customFormat="1" x14ac:dyDescent="0.25">
      <c r="A6" s="57"/>
      <c r="B6" s="58"/>
      <c r="C6" s="58"/>
      <c r="D6" s="57"/>
      <c r="E6" s="57"/>
      <c r="F6" s="57"/>
      <c r="G6" s="59"/>
      <c r="H6" s="59"/>
      <c r="I6" s="59"/>
    </row>
    <row r="7" spans="1:9" s="85" customFormat="1" ht="45" x14ac:dyDescent="0.25">
      <c r="A7" s="57" t="s">
        <v>13</v>
      </c>
      <c r="B7" s="58">
        <v>24591</v>
      </c>
      <c r="C7" s="86">
        <v>24591</v>
      </c>
      <c r="D7" s="61"/>
      <c r="E7" s="61"/>
      <c r="F7" s="61"/>
      <c r="G7" s="57" t="s">
        <v>113</v>
      </c>
    </row>
    <row r="8" spans="1:9" s="85" customFormat="1" x14ac:dyDescent="0.25">
      <c r="A8" s="57"/>
      <c r="B8" s="58"/>
      <c r="C8" s="86"/>
      <c r="D8" s="61"/>
      <c r="E8" s="61"/>
      <c r="F8" s="61"/>
    </row>
    <row r="9" spans="1:9" s="85" customFormat="1" ht="60" x14ac:dyDescent="0.25">
      <c r="A9" s="57" t="s">
        <v>108</v>
      </c>
      <c r="B9" s="58"/>
      <c r="C9" s="86"/>
      <c r="D9" s="61"/>
      <c r="E9" s="61">
        <v>176122</v>
      </c>
      <c r="F9" s="61"/>
      <c r="G9" s="57" t="s">
        <v>112</v>
      </c>
    </row>
    <row r="10" spans="1:9" s="85" customFormat="1" x14ac:dyDescent="0.25">
      <c r="A10" s="57"/>
      <c r="B10" s="58"/>
      <c r="C10" s="86"/>
      <c r="D10" s="61"/>
      <c r="E10" s="61"/>
      <c r="F10" s="61"/>
      <c r="G10" s="57"/>
    </row>
    <row r="11" spans="1:9" s="85" customFormat="1" ht="30" x14ac:dyDescent="0.25">
      <c r="A11" s="57" t="s">
        <v>117</v>
      </c>
      <c r="B11" s="58"/>
      <c r="C11" s="86"/>
      <c r="D11" s="61"/>
      <c r="E11" s="61"/>
      <c r="F11" s="61">
        <v>98885</v>
      </c>
      <c r="G11" s="10" t="s">
        <v>18</v>
      </c>
      <c r="H11" s="10" t="s">
        <v>19</v>
      </c>
      <c r="I11" s="10" t="s">
        <v>20</v>
      </c>
    </row>
    <row r="12" spans="1:9" s="85" customFormat="1" ht="30" x14ac:dyDescent="0.25">
      <c r="A12" s="57" t="s">
        <v>118</v>
      </c>
      <c r="B12" s="58"/>
      <c r="C12" s="86"/>
      <c r="D12" s="61"/>
      <c r="E12" s="61"/>
      <c r="F12" s="61">
        <v>98885</v>
      </c>
      <c r="G12" s="10" t="s">
        <v>18</v>
      </c>
      <c r="H12" s="10" t="s">
        <v>19</v>
      </c>
      <c r="I12" s="10" t="s">
        <v>20</v>
      </c>
    </row>
    <row r="13" spans="1:9" s="4" customFormat="1" x14ac:dyDescent="0.25">
      <c r="A13" s="60" t="s">
        <v>16</v>
      </c>
      <c r="B13" s="58"/>
      <c r="C13" s="59"/>
      <c r="D13" s="61"/>
      <c r="E13" s="61"/>
      <c r="F13" s="61"/>
      <c r="G13" s="10"/>
      <c r="H13" s="10"/>
      <c r="I13" s="10"/>
    </row>
    <row r="14" spans="1:9" s="17" customFormat="1" x14ac:dyDescent="0.25">
      <c r="A14" s="60" t="s">
        <v>22</v>
      </c>
      <c r="B14" s="58"/>
      <c r="C14" s="59"/>
      <c r="D14" s="61"/>
      <c r="E14" s="61"/>
      <c r="F14" s="61"/>
      <c r="G14" s="59"/>
      <c r="H14" s="59"/>
      <c r="I14" s="57"/>
    </row>
    <row r="15" spans="1:9" x14ac:dyDescent="0.25">
      <c r="A15" s="57" t="s">
        <v>1</v>
      </c>
      <c r="B15" s="58">
        <v>174263</v>
      </c>
      <c r="C15" s="59"/>
      <c r="D15" s="57"/>
      <c r="E15" s="57"/>
      <c r="F15" s="57"/>
      <c r="G15" s="59"/>
      <c r="H15" s="59"/>
      <c r="I15" s="59"/>
    </row>
    <row r="16" spans="1:9" x14ac:dyDescent="0.25">
      <c r="A16" s="57" t="s">
        <v>2</v>
      </c>
      <c r="B16" s="58">
        <v>25099</v>
      </c>
      <c r="C16" s="59"/>
      <c r="D16" s="57"/>
      <c r="E16" s="57"/>
      <c r="F16" s="57"/>
      <c r="G16" s="59"/>
      <c r="H16" s="59"/>
      <c r="I16" s="59"/>
    </row>
    <row r="17" spans="1:9" x14ac:dyDescent="0.25">
      <c r="A17" s="57" t="s">
        <v>57</v>
      </c>
      <c r="B17" s="58">
        <f>SUM(B15:B16)</f>
        <v>199362</v>
      </c>
      <c r="C17" s="59"/>
      <c r="D17" s="57"/>
      <c r="E17" s="57"/>
      <c r="F17" s="57"/>
      <c r="G17" s="59"/>
      <c r="H17" s="59"/>
      <c r="I17" s="59"/>
    </row>
    <row r="18" spans="1:9" s="32" customFormat="1" x14ac:dyDescent="0.25">
      <c r="A18" s="57" t="s">
        <v>24</v>
      </c>
      <c r="B18" s="59"/>
      <c r="C18" s="58">
        <f>B17</f>
        <v>199362</v>
      </c>
      <c r="D18" s="57"/>
      <c r="E18" s="57"/>
      <c r="F18" s="57"/>
      <c r="G18" s="59"/>
      <c r="H18" s="59"/>
      <c r="I18" s="59"/>
    </row>
    <row r="19" spans="1:9" x14ac:dyDescent="0.25">
      <c r="A19" s="57"/>
      <c r="B19" s="58"/>
      <c r="C19" s="59"/>
      <c r="D19" s="57"/>
      <c r="E19" s="57"/>
      <c r="F19" s="57"/>
      <c r="G19" s="59"/>
      <c r="H19" s="59"/>
      <c r="I19" s="59"/>
    </row>
    <row r="20" spans="1:9" x14ac:dyDescent="0.25">
      <c r="A20" s="63" t="s">
        <v>63</v>
      </c>
      <c r="B20" s="64"/>
      <c r="C20" s="65">
        <f>SUM(C5+C7+C18)</f>
        <v>266319</v>
      </c>
      <c r="D20" s="63"/>
      <c r="E20" s="63"/>
      <c r="F20" s="63"/>
      <c r="G20" s="66"/>
      <c r="H20" s="66"/>
      <c r="I20" s="66"/>
    </row>
    <row r="21" spans="1:9" s="17" customFormat="1" x14ac:dyDescent="0.25">
      <c r="A21" s="37" t="s">
        <v>116</v>
      </c>
      <c r="B21" s="16"/>
      <c r="D21" s="25">
        <f>SUM(D3-C20)</f>
        <v>799924</v>
      </c>
      <c r="E21" s="25">
        <v>211503</v>
      </c>
      <c r="F21" s="25"/>
    </row>
    <row r="22" spans="1:9" s="7" customFormat="1" ht="45" x14ac:dyDescent="0.25">
      <c r="A22" s="36" t="s">
        <v>17</v>
      </c>
      <c r="D22" s="14"/>
      <c r="E22" s="14"/>
      <c r="F22" s="14"/>
      <c r="G22" s="10" t="s">
        <v>18</v>
      </c>
      <c r="H22" s="10" t="s">
        <v>19</v>
      </c>
      <c r="I22" s="10" t="s">
        <v>20</v>
      </c>
    </row>
    <row r="23" spans="1:9" s="7" customFormat="1" x14ac:dyDescent="0.25">
      <c r="A23" s="36" t="s">
        <v>106</v>
      </c>
      <c r="D23" s="14"/>
      <c r="E23" s="14"/>
      <c r="F23" s="14"/>
      <c r="G23" s="10"/>
      <c r="H23" s="10"/>
      <c r="I23" s="10"/>
    </row>
    <row r="24" spans="1:9" s="22" customFormat="1" x14ac:dyDescent="0.25">
      <c r="A24" s="38" t="s">
        <v>22</v>
      </c>
      <c r="D24" s="23"/>
      <c r="E24" s="23"/>
      <c r="F24" s="23"/>
      <c r="G24" s="20"/>
      <c r="H24" s="20"/>
      <c r="I24" s="20"/>
    </row>
    <row r="25" spans="1:9" x14ac:dyDescent="0.25">
      <c r="A25" s="12" t="s">
        <v>3</v>
      </c>
      <c r="B25" s="3">
        <v>74143</v>
      </c>
    </row>
    <row r="26" spans="1:9" ht="30" x14ac:dyDescent="0.25">
      <c r="A26" s="12" t="s">
        <v>4</v>
      </c>
      <c r="B26" s="3">
        <v>1000</v>
      </c>
    </row>
    <row r="27" spans="1:9" ht="30" x14ac:dyDescent="0.25">
      <c r="A27" s="12" t="s">
        <v>5</v>
      </c>
      <c r="B27" s="3">
        <v>88289</v>
      </c>
    </row>
    <row r="28" spans="1:9" ht="30" x14ac:dyDescent="0.25">
      <c r="A28" s="12" t="s">
        <v>6</v>
      </c>
      <c r="B28" s="3">
        <v>24600</v>
      </c>
    </row>
    <row r="29" spans="1:9" ht="30" x14ac:dyDescent="0.25">
      <c r="A29" s="12" t="s">
        <v>7</v>
      </c>
      <c r="B29" s="3">
        <v>1260</v>
      </c>
    </row>
    <row r="30" spans="1:9" ht="30" x14ac:dyDescent="0.25">
      <c r="A30" s="8" t="s">
        <v>45</v>
      </c>
      <c r="B30" s="2">
        <f>SUM(B25:B29)</f>
        <v>189292</v>
      </c>
      <c r="C30" s="1"/>
      <c r="D30" s="8"/>
      <c r="E30" s="8"/>
      <c r="F30" s="8"/>
    </row>
    <row r="31" spans="1:9" x14ac:dyDescent="0.25">
      <c r="A31" s="8"/>
      <c r="B31" s="2"/>
      <c r="C31" s="1"/>
      <c r="D31" s="8"/>
      <c r="E31" s="8"/>
      <c r="F31" s="8"/>
    </row>
    <row r="32" spans="1:9" x14ac:dyDescent="0.25">
      <c r="A32" s="39" t="s">
        <v>34</v>
      </c>
      <c r="G32" s="8"/>
      <c r="H32" s="8"/>
      <c r="I32" s="8"/>
    </row>
    <row r="33" spans="1:9" s="17" customFormat="1" ht="30" x14ac:dyDescent="0.25">
      <c r="A33" s="74" t="s">
        <v>101</v>
      </c>
      <c r="B33" s="53">
        <v>11563</v>
      </c>
      <c r="D33" s="18"/>
      <c r="E33" s="18"/>
      <c r="F33" s="18"/>
      <c r="G33" s="19"/>
      <c r="H33" s="19"/>
      <c r="I33" s="20"/>
    </row>
    <row r="34" spans="1:9" s="32" customFormat="1" x14ac:dyDescent="0.25">
      <c r="A34" s="31" t="s">
        <v>50</v>
      </c>
      <c r="C34" s="30">
        <f>B30+B33</f>
        <v>200855</v>
      </c>
      <c r="D34" s="34">
        <f>D21-C34</f>
        <v>599069</v>
      </c>
      <c r="E34" s="34"/>
      <c r="F34" s="34"/>
    </row>
    <row r="35" spans="1:9" s="17" customFormat="1" x14ac:dyDescent="0.25">
      <c r="A35" s="20"/>
      <c r="C35" s="16"/>
      <c r="D35" s="25"/>
      <c r="E35" s="25"/>
      <c r="F35" s="25"/>
    </row>
    <row r="36" spans="1:9" s="9" customFormat="1" ht="30" x14ac:dyDescent="0.25">
      <c r="A36" s="73" t="s">
        <v>98</v>
      </c>
      <c r="G36" s="10" t="s">
        <v>18</v>
      </c>
      <c r="H36" s="10" t="s">
        <v>19</v>
      </c>
      <c r="I36" s="10" t="s">
        <v>20</v>
      </c>
    </row>
    <row r="37" spans="1:9" s="1" customFormat="1" x14ac:dyDescent="0.25">
      <c r="A37" s="41" t="s">
        <v>22</v>
      </c>
      <c r="G37" s="8"/>
      <c r="H37" s="8"/>
      <c r="I37" s="8"/>
    </row>
    <row r="38" spans="1:9" s="1" customFormat="1" x14ac:dyDescent="0.25">
      <c r="A38" s="42" t="s">
        <v>44</v>
      </c>
      <c r="G38" s="8"/>
      <c r="H38" s="8"/>
      <c r="I38" s="8"/>
    </row>
    <row r="39" spans="1:9" s="1" customFormat="1" x14ac:dyDescent="0.25">
      <c r="A39" s="8"/>
      <c r="G39" s="8"/>
      <c r="H39" s="8"/>
      <c r="I39" s="8"/>
    </row>
    <row r="40" spans="1:9" s="1" customFormat="1" x14ac:dyDescent="0.25">
      <c r="A40" s="41" t="s">
        <v>34</v>
      </c>
      <c r="G40" s="8"/>
      <c r="H40" s="8"/>
      <c r="I40" s="8"/>
    </row>
    <row r="41" spans="1:9" x14ac:dyDescent="0.25">
      <c r="A41" s="78" t="s">
        <v>65</v>
      </c>
      <c r="B41" s="3">
        <v>36362</v>
      </c>
      <c r="D41"/>
      <c r="E41"/>
      <c r="F41"/>
      <c r="G41" s="12"/>
      <c r="H41" s="12"/>
      <c r="I41" s="8"/>
    </row>
    <row r="42" spans="1:9" ht="30" x14ac:dyDescent="0.25">
      <c r="A42" s="78" t="s">
        <v>66</v>
      </c>
      <c r="B42" s="3">
        <v>20808</v>
      </c>
      <c r="D42"/>
      <c r="E42"/>
      <c r="F42"/>
      <c r="G42" s="12"/>
      <c r="H42" s="12"/>
      <c r="I42" s="8"/>
    </row>
    <row r="43" spans="1:9" x14ac:dyDescent="0.25">
      <c r="A43" s="78" t="s">
        <v>67</v>
      </c>
      <c r="B43" s="3">
        <v>35783</v>
      </c>
      <c r="D43"/>
      <c r="E43"/>
      <c r="F43"/>
      <c r="G43" s="12"/>
      <c r="H43" s="12"/>
      <c r="I43" s="8"/>
    </row>
    <row r="44" spans="1:9" x14ac:dyDescent="0.25">
      <c r="A44" s="78" t="s">
        <v>68</v>
      </c>
      <c r="B44" s="3">
        <v>3046</v>
      </c>
      <c r="D44"/>
      <c r="E44"/>
      <c r="F44"/>
      <c r="G44" s="12"/>
      <c r="H44" s="12"/>
      <c r="I44" s="8"/>
    </row>
    <row r="45" spans="1:9" ht="30" x14ac:dyDescent="0.25">
      <c r="A45" s="76" t="s">
        <v>56</v>
      </c>
      <c r="B45" s="53">
        <f>SUM(B41:B44)</f>
        <v>95999</v>
      </c>
      <c r="D45"/>
      <c r="E45"/>
      <c r="F45"/>
      <c r="G45" s="12"/>
      <c r="H45" s="12"/>
      <c r="I45" s="8"/>
    </row>
    <row r="46" spans="1:9" s="32" customFormat="1" x14ac:dyDescent="0.25">
      <c r="A46" s="31" t="s">
        <v>46</v>
      </c>
      <c r="C46" s="30">
        <f>B45</f>
        <v>95999</v>
      </c>
      <c r="D46" s="87">
        <f>D34-C46</f>
        <v>503070</v>
      </c>
      <c r="E46" s="44"/>
      <c r="F46" s="44"/>
      <c r="G46" s="33"/>
      <c r="H46" s="33"/>
      <c r="I46" s="31"/>
    </row>
    <row r="47" spans="1:9" s="17" customFormat="1" x14ac:dyDescent="0.25">
      <c r="A47" s="20"/>
      <c r="C47" s="16"/>
      <c r="D47" s="45"/>
      <c r="E47" s="45"/>
      <c r="F47" s="45"/>
      <c r="G47" s="19"/>
      <c r="H47" s="19"/>
      <c r="I47" s="20"/>
    </row>
    <row r="48" spans="1:9" s="26" customFormat="1" ht="45" x14ac:dyDescent="0.25">
      <c r="A48" s="70" t="s">
        <v>48</v>
      </c>
      <c r="B48" s="27"/>
      <c r="C48" s="46"/>
      <c r="D48" s="47"/>
      <c r="E48" s="47"/>
      <c r="F48" s="47"/>
      <c r="G48" s="48" t="s">
        <v>18</v>
      </c>
      <c r="H48" s="48" t="s">
        <v>19</v>
      </c>
      <c r="I48" s="48" t="s">
        <v>21</v>
      </c>
    </row>
    <row r="49" spans="1:9" s="17" customFormat="1" x14ac:dyDescent="0.25">
      <c r="A49" s="37" t="s">
        <v>22</v>
      </c>
      <c r="B49" s="24"/>
      <c r="C49" s="16"/>
      <c r="D49" s="45"/>
      <c r="E49" s="45"/>
      <c r="F49" s="45"/>
      <c r="G49" s="20"/>
      <c r="H49" s="20"/>
      <c r="I49" s="20"/>
    </row>
    <row r="50" spans="1:9" s="17" customFormat="1" x14ac:dyDescent="0.25">
      <c r="A50" s="40" t="s">
        <v>44</v>
      </c>
      <c r="B50" s="24"/>
      <c r="C50" s="16"/>
      <c r="D50" s="45"/>
      <c r="E50" s="45"/>
      <c r="F50" s="45"/>
      <c r="G50" s="20"/>
      <c r="H50" s="20"/>
      <c r="I50" s="20"/>
    </row>
    <row r="51" spans="1:9" s="17" customFormat="1" x14ac:dyDescent="0.25">
      <c r="A51" s="40"/>
      <c r="B51" s="24"/>
      <c r="C51" s="16"/>
      <c r="D51" s="45"/>
      <c r="E51" s="45"/>
      <c r="F51" s="45"/>
      <c r="G51" s="20"/>
      <c r="H51" s="20"/>
      <c r="I51" s="20"/>
    </row>
    <row r="52" spans="1:9" s="17" customFormat="1" x14ac:dyDescent="0.25">
      <c r="A52" s="37" t="s">
        <v>34</v>
      </c>
      <c r="B52" s="24"/>
      <c r="C52" s="16"/>
      <c r="D52" s="45"/>
      <c r="E52" s="45"/>
      <c r="F52" s="45"/>
      <c r="G52" s="20"/>
      <c r="H52" s="20"/>
      <c r="I52" s="20"/>
    </row>
    <row r="53" spans="1:9" s="17" customFormat="1" ht="30" x14ac:dyDescent="0.25">
      <c r="A53" s="76" t="s">
        <v>49</v>
      </c>
      <c r="B53" s="53">
        <v>9950</v>
      </c>
      <c r="D53" s="45"/>
      <c r="E53" s="45"/>
      <c r="F53" s="45"/>
      <c r="G53" s="19"/>
      <c r="H53" s="19"/>
      <c r="I53" s="20"/>
    </row>
    <row r="54" spans="1:9" s="32" customFormat="1" x14ac:dyDescent="0.25">
      <c r="A54" s="31" t="s">
        <v>51</v>
      </c>
      <c r="C54" s="30">
        <f>B53</f>
        <v>9950</v>
      </c>
      <c r="D54" s="87">
        <f>D46-C54</f>
        <v>493120</v>
      </c>
      <c r="E54" s="44"/>
      <c r="F54" s="44"/>
      <c r="G54" s="33"/>
      <c r="H54" s="33"/>
      <c r="I54" s="31"/>
    </row>
    <row r="55" spans="1:9" x14ac:dyDescent="0.25">
      <c r="C55" s="16"/>
      <c r="D55" s="11"/>
      <c r="E55" s="11"/>
      <c r="F55" s="11"/>
    </row>
    <row r="56" spans="1:9" s="4" customFormat="1" ht="45" x14ac:dyDescent="0.25">
      <c r="A56" s="36" t="s">
        <v>114</v>
      </c>
      <c r="C56" s="5"/>
      <c r="D56" s="13"/>
      <c r="E56" s="13"/>
      <c r="F56" s="13"/>
      <c r="G56" s="10" t="s">
        <v>31</v>
      </c>
      <c r="H56" s="10" t="s">
        <v>53</v>
      </c>
      <c r="I56" s="10" t="s">
        <v>52</v>
      </c>
    </row>
    <row r="57" spans="1:9" s="17" customFormat="1" x14ac:dyDescent="0.25">
      <c r="A57" s="37" t="s">
        <v>22</v>
      </c>
      <c r="C57" s="16"/>
      <c r="D57" s="25"/>
      <c r="E57" s="25"/>
      <c r="F57" s="25"/>
      <c r="G57" s="19"/>
      <c r="I57" s="20"/>
    </row>
    <row r="58" spans="1:9" x14ac:dyDescent="0.25">
      <c r="A58" s="12" t="s">
        <v>8</v>
      </c>
      <c r="B58" s="3">
        <v>70698</v>
      </c>
      <c r="G58" s="19"/>
      <c r="H58" s="17"/>
      <c r="I58" s="20"/>
    </row>
    <row r="59" spans="1:9" x14ac:dyDescent="0.25">
      <c r="A59" s="12" t="s">
        <v>8</v>
      </c>
      <c r="B59" s="3">
        <v>83696</v>
      </c>
    </row>
    <row r="60" spans="1:9" x14ac:dyDescent="0.25">
      <c r="A60" s="12" t="s">
        <v>8</v>
      </c>
      <c r="B60" s="3">
        <v>64935</v>
      </c>
    </row>
    <row r="61" spans="1:9" x14ac:dyDescent="0.25">
      <c r="A61" s="12" t="s">
        <v>9</v>
      </c>
      <c r="B61" s="3">
        <v>6450</v>
      </c>
    </row>
    <row r="62" spans="1:9" x14ac:dyDescent="0.25">
      <c r="A62" s="12" t="s">
        <v>9</v>
      </c>
      <c r="B62" s="3">
        <v>6450</v>
      </c>
    </row>
    <row r="63" spans="1:9" x14ac:dyDescent="0.25">
      <c r="A63" s="12" t="s">
        <v>9</v>
      </c>
      <c r="B63" s="3">
        <v>6450</v>
      </c>
    </row>
    <row r="64" spans="1:9" x14ac:dyDescent="0.25">
      <c r="A64" s="8" t="s">
        <v>43</v>
      </c>
      <c r="B64" s="2">
        <f>SUM(B58:B63)</f>
        <v>238679</v>
      </c>
    </row>
    <row r="65" spans="1:6" x14ac:dyDescent="0.25">
      <c r="A65" s="8"/>
      <c r="B65" s="2"/>
    </row>
    <row r="66" spans="1:6" x14ac:dyDescent="0.25">
      <c r="A66" s="12" t="s">
        <v>14</v>
      </c>
      <c r="B66" s="3">
        <v>63266</v>
      </c>
      <c r="D66" s="11"/>
      <c r="E66" s="11"/>
      <c r="F66" s="11"/>
    </row>
    <row r="67" spans="1:6" ht="30" x14ac:dyDescent="0.25">
      <c r="A67" s="12" t="s">
        <v>15</v>
      </c>
      <c r="B67" s="3">
        <v>5000</v>
      </c>
      <c r="D67" s="11"/>
      <c r="E67" s="11"/>
      <c r="F67" s="11"/>
    </row>
    <row r="68" spans="1:6" ht="30" x14ac:dyDescent="0.25">
      <c r="A68" s="8" t="s">
        <v>42</v>
      </c>
      <c r="B68" s="2">
        <f>SUM(B66:B67)</f>
        <v>68266</v>
      </c>
      <c r="C68" s="1"/>
      <c r="D68" s="11"/>
      <c r="E68" s="11"/>
      <c r="F68" s="11"/>
    </row>
    <row r="69" spans="1:6" x14ac:dyDescent="0.25">
      <c r="A69" s="8"/>
      <c r="B69" s="49"/>
      <c r="C69" s="1"/>
      <c r="D69" s="11"/>
      <c r="E69" s="11"/>
      <c r="F69" s="11"/>
    </row>
    <row r="70" spans="1:6" x14ac:dyDescent="0.25">
      <c r="A70" s="8" t="s">
        <v>47</v>
      </c>
      <c r="B70" s="2">
        <f>B64+B68</f>
        <v>306945</v>
      </c>
      <c r="D70" s="11"/>
      <c r="E70" s="11"/>
      <c r="F70" s="11"/>
    </row>
    <row r="71" spans="1:6" x14ac:dyDescent="0.25">
      <c r="A71" s="41" t="s">
        <v>23</v>
      </c>
      <c r="B71" s="2"/>
      <c r="C71" s="2"/>
      <c r="D71" s="11"/>
      <c r="E71" s="11"/>
      <c r="F71" s="11"/>
    </row>
    <row r="72" spans="1:6" x14ac:dyDescent="0.25">
      <c r="A72" s="74" t="s">
        <v>88</v>
      </c>
      <c r="B72" s="2"/>
      <c r="C72" s="2"/>
      <c r="D72" s="11"/>
      <c r="E72" s="11"/>
      <c r="F72" s="11"/>
    </row>
    <row r="73" spans="1:6" x14ac:dyDescent="0.25">
      <c r="A73" s="74" t="s">
        <v>89</v>
      </c>
      <c r="B73" s="2"/>
      <c r="C73" s="2"/>
      <c r="D73" s="11"/>
      <c r="E73" s="11"/>
      <c r="F73" s="11"/>
    </row>
    <row r="74" spans="1:6" x14ac:dyDescent="0.25">
      <c r="A74" s="74" t="s">
        <v>79</v>
      </c>
      <c r="B74" s="2"/>
      <c r="C74" s="2"/>
      <c r="D74" s="11"/>
      <c r="E74" s="11"/>
      <c r="F74" s="11"/>
    </row>
    <row r="75" spans="1:6" x14ac:dyDescent="0.25">
      <c r="A75" s="77" t="s">
        <v>90</v>
      </c>
      <c r="B75" s="2"/>
      <c r="C75" s="2"/>
      <c r="D75" s="11"/>
      <c r="E75" s="11"/>
      <c r="F75" s="11"/>
    </row>
    <row r="76" spans="1:6" x14ac:dyDescent="0.25">
      <c r="A76" s="77" t="s">
        <v>80</v>
      </c>
      <c r="B76" s="2"/>
      <c r="C76" s="2"/>
      <c r="D76" s="11"/>
      <c r="E76" s="11"/>
      <c r="F76" s="11"/>
    </row>
    <row r="77" spans="1:6" x14ac:dyDescent="0.25">
      <c r="A77" s="77" t="s">
        <v>81</v>
      </c>
      <c r="B77" s="2"/>
      <c r="C77" s="2"/>
      <c r="D77" s="11"/>
      <c r="E77" s="11"/>
      <c r="F77" s="11"/>
    </row>
    <row r="78" spans="1:6" x14ac:dyDescent="0.25">
      <c r="A78" s="77" t="s">
        <v>83</v>
      </c>
      <c r="B78" s="2"/>
      <c r="C78" s="2"/>
      <c r="D78" s="11"/>
      <c r="E78" s="11"/>
      <c r="F78" s="11"/>
    </row>
    <row r="79" spans="1:6" x14ac:dyDescent="0.25">
      <c r="A79" s="77" t="s">
        <v>84</v>
      </c>
      <c r="B79" s="2"/>
      <c r="C79" s="2"/>
      <c r="D79" s="11"/>
      <c r="E79" s="11"/>
      <c r="F79" s="11"/>
    </row>
    <row r="80" spans="1:6" x14ac:dyDescent="0.25">
      <c r="A80" s="77" t="s">
        <v>86</v>
      </c>
      <c r="B80" s="2"/>
      <c r="C80" s="2"/>
      <c r="D80" s="11"/>
      <c r="E80" s="11"/>
      <c r="F80" s="11"/>
    </row>
    <row r="81" spans="1:9" x14ac:dyDescent="0.25">
      <c r="A81" s="42" t="s">
        <v>69</v>
      </c>
      <c r="B81" s="43"/>
      <c r="C81" s="2"/>
      <c r="D81" s="11"/>
      <c r="E81" s="11"/>
      <c r="F81" s="11"/>
      <c r="H81" s="1"/>
    </row>
    <row r="82" spans="1:9" x14ac:dyDescent="0.25">
      <c r="A82" s="12" t="s">
        <v>70</v>
      </c>
      <c r="B82" s="43"/>
      <c r="C82" s="2"/>
      <c r="D82" s="11"/>
      <c r="E82" s="11"/>
      <c r="F82" s="11"/>
      <c r="H82" s="17"/>
    </row>
    <row r="83" spans="1:9" s="1" customFormat="1" ht="30" x14ac:dyDescent="0.25">
      <c r="A83" s="8" t="s">
        <v>40</v>
      </c>
      <c r="B83" s="62"/>
      <c r="C83" s="2"/>
      <c r="D83" s="11"/>
      <c r="E83" s="11"/>
      <c r="F83" s="11"/>
      <c r="H83" s="17"/>
    </row>
    <row r="84" spans="1:9" s="32" customFormat="1" x14ac:dyDescent="0.25">
      <c r="A84" s="31" t="s">
        <v>41</v>
      </c>
      <c r="B84" s="30"/>
      <c r="C84" s="30">
        <f>SUM(B70+B83)</f>
        <v>306945</v>
      </c>
      <c r="D84" s="34">
        <f>D54-C84</f>
        <v>186175</v>
      </c>
      <c r="E84" s="33"/>
      <c r="F84" s="33"/>
    </row>
    <row r="85" spans="1:9" s="17" customFormat="1" x14ac:dyDescent="0.25">
      <c r="A85" s="20"/>
      <c r="B85" s="16"/>
      <c r="C85" s="16"/>
      <c r="D85" s="19"/>
      <c r="E85" s="19"/>
      <c r="F85" s="19"/>
    </row>
    <row r="86" spans="1:9" s="7" customFormat="1" ht="47.25" customHeight="1" x14ac:dyDescent="0.25">
      <c r="A86" s="36" t="s">
        <v>26</v>
      </c>
      <c r="D86" s="14"/>
      <c r="E86" s="14"/>
      <c r="F86" s="14"/>
      <c r="G86" s="10" t="s">
        <v>37</v>
      </c>
      <c r="H86" s="10" t="s">
        <v>38</v>
      </c>
      <c r="I86" s="10" t="s">
        <v>39</v>
      </c>
    </row>
    <row r="87" spans="1:9" s="6" customFormat="1" x14ac:dyDescent="0.25">
      <c r="A87" s="41" t="s">
        <v>22</v>
      </c>
      <c r="D87" s="28"/>
      <c r="E87" s="28"/>
      <c r="F87" s="28"/>
    </row>
    <row r="88" spans="1:9" x14ac:dyDescent="0.25">
      <c r="A88" s="12" t="s">
        <v>10</v>
      </c>
      <c r="B88" s="3">
        <v>68225</v>
      </c>
      <c r="D88" s="11"/>
      <c r="E88" s="11"/>
      <c r="F88" s="11"/>
    </row>
    <row r="89" spans="1:9" x14ac:dyDescent="0.25">
      <c r="A89" s="12" t="s">
        <v>11</v>
      </c>
      <c r="B89" s="3">
        <v>1200</v>
      </c>
      <c r="D89" s="11"/>
      <c r="E89" s="11"/>
      <c r="F89" s="11"/>
    </row>
    <row r="90" spans="1:9" x14ac:dyDescent="0.25">
      <c r="A90" s="12" t="s">
        <v>12</v>
      </c>
      <c r="B90" s="3">
        <v>4500</v>
      </c>
      <c r="D90" s="11"/>
      <c r="E90" s="11"/>
      <c r="F90" s="11"/>
    </row>
    <row r="91" spans="1:9" ht="30" x14ac:dyDescent="0.25">
      <c r="A91" s="8" t="s">
        <v>36</v>
      </c>
      <c r="B91" s="2">
        <f>SUM(B88:B90)</f>
        <v>73925</v>
      </c>
      <c r="D91" s="11"/>
      <c r="E91" s="11"/>
      <c r="F91" s="11"/>
    </row>
    <row r="92" spans="1:9" x14ac:dyDescent="0.25">
      <c r="A92" s="41" t="s">
        <v>34</v>
      </c>
      <c r="B92" s="2"/>
      <c r="D92" s="11"/>
      <c r="E92" s="11"/>
      <c r="F92" s="11"/>
    </row>
    <row r="93" spans="1:9" ht="30" x14ac:dyDescent="0.25">
      <c r="A93" s="78" t="s">
        <v>71</v>
      </c>
      <c r="B93" s="3">
        <v>12528</v>
      </c>
      <c r="D93" s="11"/>
      <c r="E93" s="11"/>
      <c r="F93" s="11"/>
    </row>
    <row r="94" spans="1:9" x14ac:dyDescent="0.25">
      <c r="A94" s="78" t="s">
        <v>72</v>
      </c>
      <c r="B94" s="3">
        <v>2854</v>
      </c>
      <c r="D94" s="11"/>
      <c r="E94" s="11"/>
      <c r="F94" s="11"/>
    </row>
    <row r="95" spans="1:9" ht="30" x14ac:dyDescent="0.25">
      <c r="A95" s="77" t="s">
        <v>27</v>
      </c>
      <c r="B95" s="35"/>
      <c r="D95" s="11"/>
      <c r="E95" s="11"/>
      <c r="F95" s="11"/>
    </row>
    <row r="96" spans="1:9" ht="30" x14ac:dyDescent="0.25">
      <c r="A96" s="8" t="s">
        <v>35</v>
      </c>
      <c r="B96" s="53">
        <f>SUM(B93:B95)</f>
        <v>15382</v>
      </c>
      <c r="D96" s="11"/>
      <c r="E96" s="11"/>
      <c r="F96" s="11"/>
    </row>
    <row r="97" spans="1:9" s="32" customFormat="1" x14ac:dyDescent="0.25">
      <c r="A97" s="31" t="s">
        <v>55</v>
      </c>
      <c r="B97" s="30"/>
      <c r="C97" s="30">
        <f>SUM(B91+B96)</f>
        <v>89307</v>
      </c>
      <c r="D97" s="34">
        <f>D84-C97</f>
        <v>96868</v>
      </c>
      <c r="E97" s="34"/>
      <c r="F97" s="34"/>
    </row>
    <row r="98" spans="1:9" s="17" customFormat="1" x14ac:dyDescent="0.25">
      <c r="A98" s="20"/>
      <c r="B98" s="16"/>
      <c r="C98" s="16"/>
      <c r="D98" s="25"/>
      <c r="E98" s="25"/>
      <c r="F98" s="25"/>
    </row>
    <row r="99" spans="1:9" s="21" customFormat="1" ht="45" x14ac:dyDescent="0.25">
      <c r="A99" s="71" t="s">
        <v>82</v>
      </c>
      <c r="G99" s="51" t="s">
        <v>37</v>
      </c>
      <c r="H99" s="51" t="s">
        <v>19</v>
      </c>
      <c r="I99" s="51" t="s">
        <v>21</v>
      </c>
    </row>
    <row r="100" spans="1:9" s="17" customFormat="1" x14ac:dyDescent="0.25">
      <c r="A100" s="41" t="s">
        <v>22</v>
      </c>
      <c r="B100"/>
      <c r="C100"/>
      <c r="D100"/>
      <c r="E100"/>
      <c r="F100"/>
      <c r="G100" s="8"/>
      <c r="H100" s="8"/>
      <c r="I100" s="8"/>
    </row>
    <row r="101" spans="1:9" s="17" customFormat="1" x14ac:dyDescent="0.25">
      <c r="A101" s="40" t="s">
        <v>44</v>
      </c>
      <c r="B101"/>
      <c r="C101"/>
      <c r="D101"/>
      <c r="E101"/>
      <c r="F101"/>
      <c r="G101" s="8"/>
      <c r="H101" s="8"/>
      <c r="I101" s="8"/>
    </row>
    <row r="102" spans="1:9" s="17" customFormat="1" x14ac:dyDescent="0.25">
      <c r="A102" s="41" t="s">
        <v>34</v>
      </c>
      <c r="B102"/>
      <c r="C102"/>
      <c r="D102"/>
      <c r="E102"/>
      <c r="F102"/>
      <c r="G102" s="8"/>
      <c r="H102" s="8"/>
      <c r="I102" s="8"/>
    </row>
    <row r="103" spans="1:9" s="17" customFormat="1" x14ac:dyDescent="0.25">
      <c r="A103" s="79" t="s">
        <v>92</v>
      </c>
      <c r="B103"/>
      <c r="C103"/>
      <c r="D103"/>
      <c r="E103"/>
      <c r="F103"/>
      <c r="G103" s="8"/>
      <c r="H103" s="8"/>
      <c r="I103" s="8"/>
    </row>
    <row r="104" spans="1:9" s="17" customFormat="1" x14ac:dyDescent="0.25">
      <c r="A104" s="79" t="s">
        <v>93</v>
      </c>
      <c r="B104"/>
      <c r="C104"/>
      <c r="D104"/>
      <c r="E104"/>
      <c r="F104"/>
      <c r="G104" s="8"/>
      <c r="H104" s="8"/>
      <c r="I104" s="8"/>
    </row>
    <row r="105" spans="1:9" s="17" customFormat="1" x14ac:dyDescent="0.25">
      <c r="A105" s="80" t="s">
        <v>73</v>
      </c>
      <c r="B105" s="83">
        <v>36000</v>
      </c>
      <c r="C105"/>
      <c r="D105"/>
      <c r="E105"/>
      <c r="F105"/>
      <c r="G105" s="12"/>
      <c r="H105" s="12"/>
      <c r="I105" s="8"/>
    </row>
    <row r="106" spans="1:9" s="17" customFormat="1" ht="30" x14ac:dyDescent="0.25">
      <c r="A106" s="80" t="s">
        <v>76</v>
      </c>
      <c r="B106" s="83">
        <v>1500</v>
      </c>
      <c r="C106"/>
      <c r="D106"/>
      <c r="E106"/>
      <c r="F106"/>
      <c r="G106" s="12"/>
      <c r="H106" s="12"/>
      <c r="I106" s="8"/>
    </row>
    <row r="107" spans="1:9" s="32" customFormat="1" x14ac:dyDescent="0.25">
      <c r="A107" s="31" t="s">
        <v>54</v>
      </c>
      <c r="C107" s="30">
        <f>SUM(B105:B106)</f>
        <v>37500</v>
      </c>
      <c r="D107" s="87">
        <f>D97-C107</f>
        <v>59368</v>
      </c>
      <c r="E107" s="44"/>
      <c r="F107" s="44"/>
      <c r="G107" s="33"/>
      <c r="H107" s="33"/>
      <c r="I107" s="31"/>
    </row>
    <row r="108" spans="1:9" ht="22.5" customHeight="1" x14ac:dyDescent="0.25">
      <c r="D108" s="11"/>
      <c r="E108" s="11"/>
      <c r="F108" s="11"/>
    </row>
    <row r="109" spans="1:9" s="4" customFormat="1" ht="56.25" customHeight="1" x14ac:dyDescent="0.25">
      <c r="A109" s="36" t="s">
        <v>28</v>
      </c>
      <c r="D109" s="13"/>
      <c r="E109" s="13"/>
      <c r="F109" s="13"/>
      <c r="G109" s="10" t="s">
        <v>31</v>
      </c>
      <c r="H109" s="10" t="s">
        <v>32</v>
      </c>
      <c r="I109" s="10" t="s">
        <v>33</v>
      </c>
    </row>
    <row r="110" spans="1:9" x14ac:dyDescent="0.25">
      <c r="A110" s="41" t="s">
        <v>22</v>
      </c>
      <c r="D110" s="11"/>
      <c r="E110" s="11"/>
      <c r="F110" s="11"/>
    </row>
    <row r="112" spans="1:9" x14ac:dyDescent="0.25">
      <c r="A112" s="12" t="s">
        <v>74</v>
      </c>
      <c r="B112" s="2">
        <v>10000</v>
      </c>
      <c r="D112" s="11"/>
      <c r="E112" s="11"/>
      <c r="F112" s="11"/>
    </row>
    <row r="113" spans="1:9" s="15" customFormat="1" x14ac:dyDescent="0.25">
      <c r="A113" s="20" t="s">
        <v>29</v>
      </c>
      <c r="B113" s="16">
        <f>B112</f>
        <v>10000</v>
      </c>
      <c r="D113" s="25"/>
      <c r="E113" s="25"/>
      <c r="F113" s="25"/>
    </row>
    <row r="114" spans="1:9" x14ac:dyDescent="0.25">
      <c r="A114" s="41" t="s">
        <v>23</v>
      </c>
      <c r="D114" s="11"/>
      <c r="E114" s="11"/>
      <c r="F114" s="11"/>
    </row>
    <row r="115" spans="1:9" x14ac:dyDescent="0.25">
      <c r="A115" s="78"/>
      <c r="B115" s="52"/>
    </row>
    <row r="116" spans="1:9" x14ac:dyDescent="0.25">
      <c r="A116" s="80" t="s">
        <v>32</v>
      </c>
      <c r="B116" s="52"/>
    </row>
    <row r="117" spans="1:9" s="29" customFormat="1" x14ac:dyDescent="0.25">
      <c r="A117" s="31" t="s">
        <v>30</v>
      </c>
      <c r="C117" s="30">
        <f>B113</f>
        <v>10000</v>
      </c>
      <c r="D117" s="34">
        <f>D107-C117</f>
        <v>49368</v>
      </c>
      <c r="E117" s="31"/>
      <c r="F117" s="31"/>
    </row>
    <row r="119" spans="1:9" ht="30" x14ac:dyDescent="0.25">
      <c r="A119" s="67" t="s">
        <v>64</v>
      </c>
      <c r="B119" s="68"/>
      <c r="C119" s="69">
        <f>SUM(C34:C117)</f>
        <v>750556</v>
      </c>
      <c r="D119" s="88"/>
      <c r="E119" s="84"/>
      <c r="F119" s="84"/>
    </row>
    <row r="121" spans="1:9" s="32" customFormat="1" x14ac:dyDescent="0.25">
      <c r="A121" s="31" t="s">
        <v>107</v>
      </c>
      <c r="D121" s="34">
        <f>D21-C119</f>
        <v>49368</v>
      </c>
      <c r="E121" s="34">
        <v>211503</v>
      </c>
      <c r="F121" s="34">
        <v>0</v>
      </c>
    </row>
    <row r="122" spans="1:9" x14ac:dyDescent="0.25">
      <c r="A122" s="8"/>
      <c r="D122" s="50"/>
      <c r="E122" s="50"/>
      <c r="F122" s="50"/>
    </row>
    <row r="123" spans="1:9" x14ac:dyDescent="0.25">
      <c r="A123" s="41" t="s">
        <v>102</v>
      </c>
      <c r="D123" s="50"/>
      <c r="E123" s="50"/>
      <c r="F123" s="50"/>
    </row>
    <row r="124" spans="1:9" ht="21" customHeight="1" x14ac:dyDescent="0.25">
      <c r="A124" s="42" t="s">
        <v>103</v>
      </c>
      <c r="B124" s="2"/>
      <c r="D124" s="50"/>
      <c r="E124" s="50"/>
      <c r="F124" s="50"/>
    </row>
    <row r="125" spans="1:9" ht="45" x14ac:dyDescent="0.25">
      <c r="A125" s="75" t="s">
        <v>85</v>
      </c>
      <c r="B125" s="2"/>
      <c r="C125" s="2"/>
      <c r="D125" s="11"/>
      <c r="E125" s="11"/>
      <c r="F125" s="11"/>
      <c r="G125" s="20" t="s">
        <v>110</v>
      </c>
      <c r="H125" s="20" t="s">
        <v>100</v>
      </c>
      <c r="I125" s="20" t="s">
        <v>21</v>
      </c>
    </row>
    <row r="126" spans="1:9" ht="45" x14ac:dyDescent="0.25">
      <c r="A126" s="75" t="s">
        <v>87</v>
      </c>
      <c r="B126" s="2"/>
      <c r="C126" s="2"/>
      <c r="D126" s="11"/>
      <c r="E126" s="11"/>
      <c r="F126" s="11"/>
      <c r="G126" s="20" t="s">
        <v>111</v>
      </c>
      <c r="H126" s="20" t="s">
        <v>109</v>
      </c>
      <c r="I126" s="19"/>
    </row>
    <row r="127" spans="1:9" s="17" customFormat="1" x14ac:dyDescent="0.25">
      <c r="A127" s="40"/>
      <c r="B127" s="16"/>
      <c r="C127" s="16"/>
      <c r="D127" s="25"/>
      <c r="E127" s="25"/>
      <c r="F127" s="25"/>
    </row>
    <row r="128" spans="1:9" x14ac:dyDescent="0.25">
      <c r="A128" s="12" t="s">
        <v>75</v>
      </c>
    </row>
    <row r="129" spans="1:1" x14ac:dyDescent="0.25">
      <c r="A129" s="12" t="s">
        <v>91</v>
      </c>
    </row>
    <row r="131" spans="1:1" ht="30" x14ac:dyDescent="0.25">
      <c r="A131" s="41" t="s">
        <v>97</v>
      </c>
    </row>
    <row r="132" spans="1:1" x14ac:dyDescent="0.25">
      <c r="A132" s="81" t="s">
        <v>94</v>
      </c>
    </row>
    <row r="133" spans="1:1" x14ac:dyDescent="0.25">
      <c r="A133" s="78" t="s">
        <v>95</v>
      </c>
    </row>
    <row r="134" spans="1:1" x14ac:dyDescent="0.25">
      <c r="A134" s="82" t="s">
        <v>96</v>
      </c>
    </row>
  </sheetData>
  <pageMargins left="0.7" right="0.7" top="0.75" bottom="0.75" header="0.3" footer="0.3"/>
  <pageSetup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SLR FY17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McHugh, Sarah</cp:lastModifiedBy>
  <cp:lastPrinted>2016-02-17T19:57:05Z</cp:lastPrinted>
  <dcterms:created xsi:type="dcterms:W3CDTF">2016-02-04T16:49:09Z</dcterms:created>
  <dcterms:modified xsi:type="dcterms:W3CDTF">2016-02-25T21:56:43Z</dcterms:modified>
</cp:coreProperties>
</file>