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8" windowWidth="15180" windowHeight="8568" tabRatio="792" activeTab="0"/>
  </bookViews>
  <sheets>
    <sheet name="Public Tier 3 " sheetId="1" r:id="rId1"/>
  </sheets>
  <definedNames>
    <definedName name="_xlnm._FilterDatabase" localSheetId="0" hidden="1">'Public Tier 3 '!$A$5:$N$41</definedName>
  </definedNames>
  <calcPr fullCalcOnLoad="1"/>
</workbook>
</file>

<file path=xl/sharedStrings.xml><?xml version="1.0" encoding="utf-8"?>
<sst xmlns="http://schemas.openxmlformats.org/spreadsheetml/2006/main" count="271" uniqueCount="107">
  <si>
    <t>9781414404721</t>
  </si>
  <si>
    <t>9781414401744</t>
  </si>
  <si>
    <t>9780787677312</t>
  </si>
  <si>
    <t>9780787662646</t>
  </si>
  <si>
    <t>9780787693954</t>
  </si>
  <si>
    <t>9780787676780</t>
  </si>
  <si>
    <t>9781414410388</t>
  </si>
  <si>
    <t>9781414401881</t>
  </si>
  <si>
    <t>9780787692995</t>
  </si>
  <si>
    <t>9780787676186</t>
  </si>
  <si>
    <t>9781414429298</t>
  </si>
  <si>
    <t>9781414410494</t>
  </si>
  <si>
    <t>9781414410463</t>
  </si>
  <si>
    <t>9781414401935</t>
  </si>
  <si>
    <t>9780787693015</t>
  </si>
  <si>
    <t>9780787665326</t>
  </si>
  <si>
    <t>9780787693039</t>
  </si>
  <si>
    <t>9780787665128</t>
  </si>
  <si>
    <t>9780028659190</t>
  </si>
  <si>
    <t>9780028656199</t>
  </si>
  <si>
    <t>MONTANA STATE LIBRARY SINGLE TITLE PURCHASE LIST 12 2008</t>
  </si>
  <si>
    <t>9781414406084</t>
  </si>
  <si>
    <t>9780787694555</t>
  </si>
  <si>
    <t>9781414410524</t>
  </si>
  <si>
    <t>9780787664930</t>
  </si>
  <si>
    <t>9781414404998</t>
  </si>
  <si>
    <t>9780787694227</t>
  </si>
  <si>
    <t>9781414404547</t>
  </si>
  <si>
    <t>9780787692162</t>
  </si>
  <si>
    <t>9781414410753</t>
  </si>
  <si>
    <t>9781414402215</t>
  </si>
  <si>
    <t>9780787693114</t>
  </si>
  <si>
    <t>9780787665654</t>
  </si>
  <si>
    <t>9781414404554</t>
  </si>
  <si>
    <t>9780787691752</t>
  </si>
  <si>
    <t>9781414405032</t>
  </si>
  <si>
    <t>9780787692490</t>
  </si>
  <si>
    <t>2000 - 2001</t>
  </si>
  <si>
    <t>9780787693145</t>
  </si>
  <si>
    <t>9780787648510</t>
  </si>
  <si>
    <t>9780787693152</t>
  </si>
  <si>
    <t>9780787637323</t>
  </si>
  <si>
    <t>9781414444260</t>
  </si>
  <si>
    <t>9780787693169</t>
  </si>
  <si>
    <t>9780787676117</t>
  </si>
  <si>
    <t>9780787693985</t>
  </si>
  <si>
    <t>9780787676179</t>
  </si>
  <si>
    <t>9781414406206</t>
  </si>
  <si>
    <t>9781414404400</t>
  </si>
  <si>
    <t>9780787693473</t>
  </si>
  <si>
    <t>9780787665623</t>
  </si>
  <si>
    <t>9780787693190</t>
  </si>
  <si>
    <t>9780787648619</t>
  </si>
  <si>
    <t>9780787691813</t>
  </si>
  <si>
    <t>9780787654757</t>
  </si>
  <si>
    <t>TITLE</t>
  </si>
  <si>
    <t>SUBJECT</t>
  </si>
  <si>
    <t>IMPRINT</t>
  </si>
  <si>
    <t>EBK ISBN</t>
  </si>
  <si>
    <t>RELEASE DATE</t>
  </si>
  <si>
    <t>TITLE CODE</t>
  </si>
  <si>
    <t>PRINT OR BASE PRICE</t>
  </si>
  <si>
    <t>PRINT PUB</t>
  </si>
  <si>
    <t>RELEASE STATUS</t>
  </si>
  <si>
    <t>GALE VIRTUAL REFERENCE LIBRARY</t>
  </si>
  <si>
    <t>BBK ISBN</t>
  </si>
  <si>
    <t>BUNDLE/ INDE-PENDENT</t>
  </si>
  <si>
    <t>3rd PARTY/GALE</t>
  </si>
  <si>
    <t>Public (Gale)</t>
  </si>
  <si>
    <t>NEW</t>
  </si>
  <si>
    <t>VOLS.</t>
  </si>
  <si>
    <t/>
  </si>
  <si>
    <t>NYP</t>
  </si>
  <si>
    <t>Independent</t>
  </si>
  <si>
    <t>Gale</t>
  </si>
  <si>
    <t>Business</t>
  </si>
  <si>
    <t>ACT</t>
  </si>
  <si>
    <t>Social Science</t>
  </si>
  <si>
    <t>History</t>
  </si>
  <si>
    <t>Literature</t>
  </si>
  <si>
    <t>Medicine</t>
  </si>
  <si>
    <t>Law</t>
  </si>
  <si>
    <t>Science</t>
  </si>
  <si>
    <t>Scribner</t>
  </si>
  <si>
    <t>Multicultural Studies</t>
  </si>
  <si>
    <t>U*X*L</t>
  </si>
  <si>
    <t>9780684314297</t>
  </si>
  <si>
    <t>9780684312576</t>
  </si>
  <si>
    <t>9781414405070</t>
  </si>
  <si>
    <t>9780787694401</t>
  </si>
  <si>
    <t>Environment</t>
  </si>
  <si>
    <t>9780787693855</t>
  </si>
  <si>
    <t>9780787676087</t>
  </si>
  <si>
    <t>Macmillan</t>
  </si>
  <si>
    <t>9781414422855</t>
  </si>
  <si>
    <t>9780787639808</t>
  </si>
  <si>
    <t>9781414404653</t>
  </si>
  <si>
    <t>9781414401515</t>
  </si>
  <si>
    <t>9781414404684</t>
  </si>
  <si>
    <t>9780787654092</t>
  </si>
  <si>
    <t>9781414404677</t>
  </si>
  <si>
    <t>9781414401508</t>
  </si>
  <si>
    <t>9781414412795</t>
  </si>
  <si>
    <t>9780787628444</t>
  </si>
  <si>
    <t>9780028658933</t>
  </si>
  <si>
    <t>9780028656182</t>
  </si>
  <si>
    <t>Statewide Access ebook Price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</si>
</sst>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0&quot;#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00"/>
    <numFmt numFmtId="171" formatCode="&quot;$&quot;#,##0.000"/>
    <numFmt numFmtId="172" formatCode="_(&quot;$&quot;#,##0_);_(&quot;$&quot;\(#,##0\);_(&quot;$&quot;&quot;-&quot;_);_(@_)"/>
    <numFmt numFmtId="173" formatCode="_(&quot;$&quot;#,##0.00_);_(&quot;$&quot;\(#,##0.00\);_(&quot;-&quot;??_);_(@_)"/>
    <numFmt numFmtId="174" formatCode="_(&quot;$&quot;#,##0.00_);_(&quot;$&quot;\(#,##0.00\);_(&quot;&quot;??_);_(@_)"/>
    <numFmt numFmtId="175" formatCode="m/d"/>
    <numFmt numFmtId="176" formatCode="#,##0.000"/>
    <numFmt numFmtId="177" formatCode="0.0"/>
  </numFmts>
  <fonts count="9">
    <font>
      <sz val="10"/>
      <name val="Arial"/>
      <family val="0"/>
    </font>
    <font>
      <b/>
      <sz val="10"/>
      <color indexed="6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5" fillId="2" borderId="0" xfId="0" applyNumberFormat="1" applyFont="1" applyFill="1" applyBorder="1" applyAlignment="1">
      <alignment/>
    </xf>
    <xf numFmtId="0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 wrapText="1"/>
    </xf>
    <xf numFmtId="14" fontId="7" fillId="2" borderId="0" xfId="0" applyNumberFormat="1" applyFont="1" applyFill="1" applyBorder="1" applyAlignment="1">
      <alignment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74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/>
    </xf>
    <xf numFmtId="14" fontId="7" fillId="2" borderId="5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>
      <alignment vertical="center" wrapText="1"/>
    </xf>
    <xf numFmtId="0" fontId="3" fillId="0" borderId="0" xfId="20" applyAlignment="1">
      <alignment/>
    </xf>
    <xf numFmtId="14" fontId="0" fillId="0" borderId="0" xfId="0" applyNumberFormat="1" applyAlignment="1">
      <alignment horizontal="right"/>
    </xf>
    <xf numFmtId="0" fontId="0" fillId="4" borderId="0" xfId="0" applyFill="1" applyAlignment="1">
      <alignment/>
    </xf>
    <xf numFmtId="0" fontId="5" fillId="2" borderId="0" xfId="0" applyFont="1" applyFill="1" applyBorder="1" applyAlignment="1">
      <alignment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174" fontId="7" fillId="2" borderId="6" xfId="0" applyNumberFormat="1" applyFont="1" applyFill="1" applyBorder="1" applyAlignment="1">
      <alignment horizontal="center" vertical="center" wrapText="1"/>
    </xf>
    <xf numFmtId="174" fontId="7" fillId="2" borderId="3" xfId="0" applyNumberFormat="1" applyFont="1" applyFill="1" applyBorder="1" applyAlignment="1">
      <alignment/>
    </xf>
    <xf numFmtId="174" fontId="6" fillId="2" borderId="6" xfId="0" applyNumberFormat="1" applyFont="1" applyFill="1" applyBorder="1" applyAlignment="1">
      <alignment horizontal="center" vertical="center" wrapText="1"/>
    </xf>
    <xf numFmtId="174" fontId="5" fillId="2" borderId="3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5" zoomScaleNormal="75" workbookViewId="0" topLeftCell="A1">
      <selection activeCell="P43" sqref="P43"/>
    </sheetView>
  </sheetViews>
  <sheetFormatPr defaultColWidth="9.140625" defaultRowHeight="12.75"/>
  <cols>
    <col min="1" max="1" width="11.140625" style="0" customWidth="1"/>
    <col min="2" max="2" width="15.28125" style="0" customWidth="1"/>
    <col min="3" max="3" width="69.140625" style="0" customWidth="1"/>
    <col min="4" max="4" width="7.00390625" style="0" customWidth="1"/>
    <col min="5" max="6" width="13.8515625" style="6" customWidth="1"/>
    <col min="7" max="7" width="12.28125" style="5" customWidth="1"/>
    <col min="8" max="8" width="14.28125" style="5" customWidth="1"/>
    <col min="9" max="9" width="13.28125" style="0" customWidth="1"/>
    <col min="10" max="10" width="11.140625" style="0" customWidth="1"/>
    <col min="11" max="11" width="8.28125" style="0" customWidth="1"/>
    <col min="12" max="12" width="7.57421875" style="0" customWidth="1"/>
    <col min="13" max="13" width="9.00390625" style="3" customWidth="1"/>
    <col min="14" max="14" width="9.8515625" style="4" customWidth="1"/>
    <col min="15" max="15" width="9.8515625" style="4" hidden="1" customWidth="1"/>
    <col min="16" max="16" width="12.7109375" style="4" customWidth="1"/>
  </cols>
  <sheetData>
    <row r="1" spans="1:22" ht="22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0"/>
      <c r="N1" s="7"/>
      <c r="O1" s="7"/>
      <c r="P1" s="31" t="s">
        <v>68</v>
      </c>
      <c r="Q1" s="1"/>
      <c r="R1" s="2"/>
      <c r="S1" s="2"/>
      <c r="T1" s="2"/>
      <c r="U1" s="2"/>
      <c r="V1" s="2"/>
    </row>
    <row r="2" spans="1:22" ht="12.75" customHeight="1">
      <c r="A2" s="12"/>
      <c r="B2" s="12"/>
      <c r="C2" s="12"/>
      <c r="D2" s="12"/>
      <c r="E2" s="23"/>
      <c r="F2" s="8"/>
      <c r="G2" s="10"/>
      <c r="H2" s="10"/>
      <c r="I2" s="11"/>
      <c r="J2" s="11"/>
      <c r="K2" s="11"/>
      <c r="L2" s="12"/>
      <c r="M2" s="11"/>
      <c r="N2" s="12"/>
      <c r="O2" s="12"/>
      <c r="P2" s="32"/>
      <c r="Q2" s="1"/>
      <c r="R2" s="2"/>
      <c r="S2" s="2"/>
      <c r="T2" s="2"/>
      <c r="U2" s="2"/>
      <c r="V2" s="2"/>
    </row>
    <row r="3" spans="1:22" ht="51" customHeight="1">
      <c r="A3" s="28" t="s">
        <v>64</v>
      </c>
      <c r="B3" s="28"/>
      <c r="C3" s="28"/>
      <c r="D3" s="22"/>
      <c r="E3" s="9"/>
      <c r="F3" s="9"/>
      <c r="G3" s="10"/>
      <c r="H3" s="10"/>
      <c r="I3" s="11"/>
      <c r="J3" s="11"/>
      <c r="K3" s="11"/>
      <c r="L3" s="12"/>
      <c r="M3" s="11"/>
      <c r="N3" s="12"/>
      <c r="O3" s="12"/>
      <c r="P3" s="18"/>
      <c r="Q3" s="1"/>
      <c r="R3" s="2"/>
      <c r="S3" s="2"/>
      <c r="T3" s="2"/>
      <c r="U3" s="2"/>
      <c r="V3" s="2"/>
    </row>
    <row r="4" spans="1:22" ht="21.75" customHeight="1">
      <c r="A4" s="12"/>
      <c r="B4" s="12"/>
      <c r="C4" s="12" t="s">
        <v>20</v>
      </c>
      <c r="D4" s="12"/>
      <c r="E4" s="9"/>
      <c r="F4" s="9"/>
      <c r="G4" s="10"/>
      <c r="H4" s="10"/>
      <c r="I4" s="11"/>
      <c r="J4" s="11"/>
      <c r="K4" s="11"/>
      <c r="L4" s="12"/>
      <c r="M4" s="11"/>
      <c r="N4" s="12"/>
      <c r="O4" s="12"/>
      <c r="P4" s="29" t="s">
        <v>106</v>
      </c>
      <c r="Q4" s="1"/>
      <c r="R4" s="2"/>
      <c r="S4" s="2"/>
      <c r="T4" s="2"/>
      <c r="U4" s="2"/>
      <c r="V4" s="2"/>
    </row>
    <row r="5" spans="1:22" ht="58.5" customHeight="1" thickBot="1">
      <c r="A5" s="13" t="s">
        <v>56</v>
      </c>
      <c r="B5" s="14" t="s">
        <v>57</v>
      </c>
      <c r="C5" s="15" t="s">
        <v>55</v>
      </c>
      <c r="D5" s="15" t="s">
        <v>70</v>
      </c>
      <c r="E5" s="16" t="s">
        <v>58</v>
      </c>
      <c r="F5" s="16" t="s">
        <v>65</v>
      </c>
      <c r="G5" s="17" t="s">
        <v>62</v>
      </c>
      <c r="H5" s="17" t="s">
        <v>59</v>
      </c>
      <c r="I5" s="17" t="s">
        <v>63</v>
      </c>
      <c r="J5" s="17" t="s">
        <v>66</v>
      </c>
      <c r="K5" s="17" t="s">
        <v>67</v>
      </c>
      <c r="L5" s="14" t="s">
        <v>60</v>
      </c>
      <c r="M5" s="21" t="s">
        <v>69</v>
      </c>
      <c r="N5" s="19" t="s">
        <v>61</v>
      </c>
      <c r="O5" s="12"/>
      <c r="P5" s="30"/>
      <c r="Q5" s="1"/>
      <c r="R5" s="2"/>
      <c r="S5" s="2"/>
      <c r="T5" s="2"/>
      <c r="U5" s="2"/>
      <c r="V5" s="2"/>
    </row>
    <row r="6" spans="1:16" ht="13.5" thickTop="1">
      <c r="A6" t="s">
        <v>84</v>
      </c>
      <c r="B6" s="26" t="s">
        <v>83</v>
      </c>
      <c r="C6" s="24" t="str">
        <f>HYPERLINK("http://www.gale.com/servlet/ItemDetailServlet?region=9&amp;imprint=000&amp;titleCode=GSALRE&amp;cf=e&amp;type=4&amp;id=191606","African-American Years: Chronologies of American History and Experience")</f>
        <v>African-American Years: Chronologies of American History and Experience</v>
      </c>
      <c r="D6" s="24">
        <v>1</v>
      </c>
      <c r="E6" s="6" t="s">
        <v>86</v>
      </c>
      <c r="F6" s="6" t="s">
        <v>87</v>
      </c>
      <c r="G6" s="25">
        <v>37596</v>
      </c>
      <c r="H6" s="25">
        <v>37974</v>
      </c>
      <c r="I6" t="s">
        <v>76</v>
      </c>
      <c r="J6" t="s">
        <v>73</v>
      </c>
      <c r="K6" t="s">
        <v>74</v>
      </c>
      <c r="L6">
        <v>191606</v>
      </c>
      <c r="M6" s="3">
        <v>38777</v>
      </c>
      <c r="N6" s="4">
        <v>170</v>
      </c>
      <c r="O6" s="4">
        <v>187</v>
      </c>
      <c r="P6" s="4">
        <v>1700</v>
      </c>
    </row>
    <row r="7" spans="1:16" ht="12.75">
      <c r="A7" t="s">
        <v>82</v>
      </c>
      <c r="B7" s="26" t="s">
        <v>85</v>
      </c>
      <c r="C7" s="24" t="str">
        <f>HYPERLINK("http://www.gale.com/servlet/ItemDetailServlet?region=9&amp;imprint=000&amp;titleCode=GSALRE&amp;cf=e&amp;type=4&amp;id=223203","Alternative Energy")</f>
        <v>Alternative Energy</v>
      </c>
      <c r="D7" s="24">
        <v>3</v>
      </c>
      <c r="E7" s="6" t="s">
        <v>88</v>
      </c>
      <c r="F7" s="6" t="s">
        <v>89</v>
      </c>
      <c r="G7" s="25">
        <v>38966</v>
      </c>
      <c r="H7" s="25">
        <v>38931</v>
      </c>
      <c r="I7" t="s">
        <v>76</v>
      </c>
      <c r="J7" t="s">
        <v>73</v>
      </c>
      <c r="K7" t="s">
        <v>74</v>
      </c>
      <c r="L7">
        <v>223203</v>
      </c>
      <c r="M7" s="3">
        <v>39455.96574074074</v>
      </c>
      <c r="N7" s="4">
        <v>190</v>
      </c>
      <c r="O7" s="4">
        <v>209</v>
      </c>
      <c r="P7" s="4">
        <v>1900</v>
      </c>
    </row>
    <row r="8" spans="1:16" ht="12.75">
      <c r="A8" t="s">
        <v>78</v>
      </c>
      <c r="B8" s="26" t="s">
        <v>85</v>
      </c>
      <c r="C8" s="24" t="str">
        <f>HYPERLINK("http://www.gale.com/servlet/ItemDetailServlet?region=9&amp;imprint=000&amp;titleCode=GSALRE&amp;cf=e&amp;type=4&amp;id=197822","American Home Front in World War II")</f>
        <v>American Home Front in World War II</v>
      </c>
      <c r="D8" s="24">
        <v>4</v>
      </c>
      <c r="E8" s="6" t="s">
        <v>91</v>
      </c>
      <c r="F8" s="6" t="s">
        <v>92</v>
      </c>
      <c r="G8" s="25">
        <v>38289</v>
      </c>
      <c r="H8" s="25">
        <v>38336</v>
      </c>
      <c r="I8" t="s">
        <v>76</v>
      </c>
      <c r="J8" t="s">
        <v>73</v>
      </c>
      <c r="K8" t="s">
        <v>74</v>
      </c>
      <c r="L8">
        <v>197822</v>
      </c>
      <c r="M8" s="3">
        <v>38777</v>
      </c>
      <c r="N8" s="4">
        <v>190</v>
      </c>
      <c r="O8" s="4">
        <v>209</v>
      </c>
      <c r="P8" s="4">
        <v>1900</v>
      </c>
    </row>
    <row r="9" spans="1:16" ht="12.75">
      <c r="A9" t="s">
        <v>78</v>
      </c>
      <c r="B9" s="26" t="s">
        <v>85</v>
      </c>
      <c r="C9" s="24" t="str">
        <f>HYPERLINK("http://www.gale.com/servlet/ItemDetailServlet?region=9&amp;imprint=000&amp;titleCode=GSALRE&amp;cf=e&amp;type=4&amp;id=231065","Ancient Civilizations Reference Library")</f>
        <v>Ancient Civilizations Reference Library</v>
      </c>
      <c r="D9" s="24">
        <v>3</v>
      </c>
      <c r="E9" s="6" t="s">
        <v>94</v>
      </c>
      <c r="F9" s="6" t="s">
        <v>95</v>
      </c>
      <c r="G9" s="25">
        <v>36546</v>
      </c>
      <c r="H9" s="25">
        <v>39058</v>
      </c>
      <c r="I9" t="s">
        <v>76</v>
      </c>
      <c r="J9" t="s">
        <v>73</v>
      </c>
      <c r="K9" t="s">
        <v>74</v>
      </c>
      <c r="L9">
        <v>231065</v>
      </c>
      <c r="M9" s="3">
        <v>38777</v>
      </c>
      <c r="N9" s="4">
        <v>190</v>
      </c>
      <c r="O9" s="4">
        <v>209</v>
      </c>
      <c r="P9" s="4">
        <v>1900</v>
      </c>
    </row>
    <row r="10" spans="1:16" ht="12.75">
      <c r="A10" t="s">
        <v>82</v>
      </c>
      <c r="B10" s="26" t="s">
        <v>85</v>
      </c>
      <c r="C10" s="24" t="str">
        <f>HYPERLINK("http://www.gale.com/servlet/ItemDetailServlet?region=9&amp;imprint=000&amp;titleCode=GSALRE&amp;cf=e&amp;type=4&amp;id=228014","Biotechnology: Changing Life Through Science")</f>
        <v>Biotechnology: Changing Life Through Science</v>
      </c>
      <c r="D10" s="24">
        <v>3</v>
      </c>
      <c r="E10" s="6" t="s">
        <v>96</v>
      </c>
      <c r="F10" s="6" t="s">
        <v>97</v>
      </c>
      <c r="G10" s="25">
        <v>39213</v>
      </c>
      <c r="H10" s="25">
        <v>39226</v>
      </c>
      <c r="I10" t="s">
        <v>76</v>
      </c>
      <c r="J10" t="s">
        <v>73</v>
      </c>
      <c r="K10" t="s">
        <v>74</v>
      </c>
      <c r="L10">
        <v>228014</v>
      </c>
      <c r="M10" s="3">
        <v>38777</v>
      </c>
      <c r="N10" s="4">
        <v>190</v>
      </c>
      <c r="O10" s="4">
        <v>209</v>
      </c>
      <c r="P10" s="4">
        <v>1900</v>
      </c>
    </row>
    <row r="11" spans="1:16" ht="12.75">
      <c r="A11" t="s">
        <v>81</v>
      </c>
      <c r="B11" s="26" t="s">
        <v>85</v>
      </c>
      <c r="C11" s="24" t="str">
        <f>HYPERLINK("http://www.gale.com/servlet/ItemDetailServlet?region=9&amp;imprint=000&amp;titleCode=GSALRE&amp;cf=e&amp;type=4&amp;id=223173","Checks and Balances: The Three Branches of the American Government")</f>
        <v>Checks and Balances: The Three Branches of the American Government</v>
      </c>
      <c r="D11" s="24">
        <v>3</v>
      </c>
      <c r="E11" s="6" t="s">
        <v>98</v>
      </c>
      <c r="F11" s="6" t="s">
        <v>99</v>
      </c>
      <c r="G11" s="25">
        <v>38548</v>
      </c>
      <c r="H11" s="25">
        <v>38572</v>
      </c>
      <c r="I11" t="s">
        <v>76</v>
      </c>
      <c r="J11" t="s">
        <v>73</v>
      </c>
      <c r="K11" t="s">
        <v>74</v>
      </c>
      <c r="L11">
        <v>223173</v>
      </c>
      <c r="M11" s="3">
        <v>38777</v>
      </c>
      <c r="N11" s="4">
        <v>190</v>
      </c>
      <c r="O11" s="4">
        <v>209</v>
      </c>
      <c r="P11" s="4">
        <v>1900</v>
      </c>
    </row>
    <row r="12" spans="1:16" ht="12.75">
      <c r="A12" t="s">
        <v>82</v>
      </c>
      <c r="B12" s="26" t="s">
        <v>85</v>
      </c>
      <c r="C12" s="24" t="str">
        <f>HYPERLINK("http://www.gale.com/servlet/ItemDetailServlet?region=9&amp;imprint=000&amp;titleCode=GSALRE&amp;cf=e&amp;type=4&amp;id=223172","Chemical Compounds")</f>
        <v>Chemical Compounds</v>
      </c>
      <c r="D12" s="24">
        <v>3</v>
      </c>
      <c r="E12" s="6" t="s">
        <v>100</v>
      </c>
      <c r="F12" s="6" t="s">
        <v>101</v>
      </c>
      <c r="G12" s="25">
        <v>38910</v>
      </c>
      <c r="H12" s="25">
        <v>38915</v>
      </c>
      <c r="I12" t="s">
        <v>76</v>
      </c>
      <c r="J12" t="s">
        <v>73</v>
      </c>
      <c r="K12" t="s">
        <v>74</v>
      </c>
      <c r="L12">
        <v>223172</v>
      </c>
      <c r="M12" s="3">
        <v>39455.96574074074</v>
      </c>
      <c r="N12" s="4">
        <v>190</v>
      </c>
      <c r="O12" s="4">
        <v>209</v>
      </c>
      <c r="P12" s="4">
        <v>1900</v>
      </c>
    </row>
    <row r="13" spans="1:16" ht="12.75">
      <c r="A13" t="s">
        <v>82</v>
      </c>
      <c r="B13" s="26" t="s">
        <v>85</v>
      </c>
      <c r="C13" s="24" t="str">
        <f>HYPERLINK("http://www.gale.com/servlet/ItemDetailServlet?region=9&amp;imprint=000&amp;titleCode=GSALRE&amp;cf=e&amp;type=4&amp;id=227270","Chemical Elements: From Carbon to Krypton")</f>
        <v>Chemical Elements: From Carbon to Krypton</v>
      </c>
      <c r="D13" s="24">
        <v>3</v>
      </c>
      <c r="E13" s="6" t="s">
        <v>102</v>
      </c>
      <c r="F13" s="6" t="s">
        <v>103</v>
      </c>
      <c r="G13" s="25">
        <v>36131</v>
      </c>
      <c r="H13" s="25">
        <v>38875</v>
      </c>
      <c r="I13" t="s">
        <v>76</v>
      </c>
      <c r="J13" t="s">
        <v>73</v>
      </c>
      <c r="K13" t="s">
        <v>74</v>
      </c>
      <c r="L13">
        <v>227270</v>
      </c>
      <c r="M13" s="3">
        <v>38777</v>
      </c>
      <c r="N13" s="4">
        <v>190</v>
      </c>
      <c r="O13" s="4">
        <v>209</v>
      </c>
      <c r="P13" s="4">
        <v>1900</v>
      </c>
    </row>
    <row r="14" spans="1:16" ht="12.75">
      <c r="A14" t="s">
        <v>77</v>
      </c>
      <c r="B14" s="26" t="s">
        <v>93</v>
      </c>
      <c r="C14" s="24" t="str">
        <f>HYPERLINK("http://www.gale.com/servlet/ItemDetailServlet?region=9&amp;imprint=000&amp;titleCode=GSALRE&amp;cf=e&amp;type=4&amp;id=190222","Child Development")</f>
        <v>Child Development</v>
      </c>
      <c r="D14" s="24">
        <v>1</v>
      </c>
      <c r="E14" s="6" t="s">
        <v>104</v>
      </c>
      <c r="F14" s="6" t="s">
        <v>105</v>
      </c>
      <c r="G14" s="25">
        <v>37179</v>
      </c>
      <c r="H14" s="25">
        <v>37924</v>
      </c>
      <c r="I14" t="s">
        <v>76</v>
      </c>
      <c r="J14" t="s">
        <v>73</v>
      </c>
      <c r="K14" t="s">
        <v>74</v>
      </c>
      <c r="L14">
        <v>190222</v>
      </c>
      <c r="M14" s="3">
        <v>38777</v>
      </c>
      <c r="N14" s="4">
        <v>177</v>
      </c>
      <c r="O14" s="4">
        <v>194.7</v>
      </c>
      <c r="P14" s="4">
        <v>1770</v>
      </c>
    </row>
    <row r="15" spans="1:16" ht="12.75">
      <c r="A15" t="s">
        <v>78</v>
      </c>
      <c r="B15" s="26" t="s">
        <v>85</v>
      </c>
      <c r="C15" s="24" t="str">
        <f>HYPERLINK("http://www.gale.com/servlet/ItemDetailServlet?region=9&amp;imprint=000&amp;titleCode=GSALRE&amp;cf=e&amp;type=4&amp;id=223176","Development of the Industrial U.S. Reference Library")</f>
        <v>Development of the Industrial U.S. Reference Library</v>
      </c>
      <c r="D15" s="24">
        <v>4</v>
      </c>
      <c r="E15" s="6" t="s">
        <v>0</v>
      </c>
      <c r="F15" s="6" t="s">
        <v>1</v>
      </c>
      <c r="G15" s="25">
        <v>38672</v>
      </c>
      <c r="H15" s="25">
        <v>38707</v>
      </c>
      <c r="I15" t="s">
        <v>76</v>
      </c>
      <c r="J15" t="s">
        <v>73</v>
      </c>
      <c r="K15" t="s">
        <v>74</v>
      </c>
      <c r="L15">
        <v>223176</v>
      </c>
      <c r="M15" s="3">
        <v>38777</v>
      </c>
      <c r="N15" s="4">
        <v>190</v>
      </c>
      <c r="O15" s="4">
        <v>209</v>
      </c>
      <c r="P15" s="4">
        <v>1900</v>
      </c>
    </row>
    <row r="16" spans="1:16" ht="12.75">
      <c r="A16" t="s">
        <v>80</v>
      </c>
      <c r="B16" s="26" t="s">
        <v>74</v>
      </c>
      <c r="C16" s="24" t="str">
        <f>HYPERLINK("http://www.gale.com/servlet/ItemDetailServlet?region=9&amp;imprint=000&amp;titleCode=GSALRE&amp;cf=e&amp;type=4&amp;id=190586","Drugs and Controlled Substances: Information for Students")</f>
        <v>Drugs and Controlled Substances: Information for Students</v>
      </c>
      <c r="D16" s="24">
        <v>1</v>
      </c>
      <c r="E16" s="6" t="s">
        <v>2</v>
      </c>
      <c r="F16" s="6" t="s">
        <v>3</v>
      </c>
      <c r="G16" s="25">
        <v>37574</v>
      </c>
      <c r="H16" s="25">
        <v>37974</v>
      </c>
      <c r="I16" t="s">
        <v>76</v>
      </c>
      <c r="J16" t="s">
        <v>73</v>
      </c>
      <c r="K16" t="s">
        <v>74</v>
      </c>
      <c r="L16">
        <v>190586</v>
      </c>
      <c r="M16" s="3">
        <v>38777</v>
      </c>
      <c r="N16" s="4">
        <v>191</v>
      </c>
      <c r="O16" s="4">
        <v>210.1</v>
      </c>
      <c r="P16" s="4">
        <v>1910</v>
      </c>
    </row>
    <row r="17" spans="1:16" ht="12.75">
      <c r="A17" t="s">
        <v>78</v>
      </c>
      <c r="B17" s="26" t="s">
        <v>85</v>
      </c>
      <c r="C17" s="24" t="str">
        <f>HYPERLINK("http://www.gale.com/servlet/ItemDetailServlet?region=9&amp;imprint=000&amp;titleCode=GSALRE&amp;cf=e&amp;type=4&amp;id=198549","Early Civilizations in the Americas Reference Library")</f>
        <v>Early Civilizations in the Americas Reference Library</v>
      </c>
      <c r="D17" s="24">
        <v>4</v>
      </c>
      <c r="E17" s="6" t="s">
        <v>4</v>
      </c>
      <c r="F17" s="6" t="s">
        <v>5</v>
      </c>
      <c r="G17" s="25">
        <v>38412</v>
      </c>
      <c r="H17" s="25">
        <v>38439</v>
      </c>
      <c r="I17" t="s">
        <v>76</v>
      </c>
      <c r="J17" t="s">
        <v>73</v>
      </c>
      <c r="K17" t="s">
        <v>74</v>
      </c>
      <c r="L17">
        <v>198549</v>
      </c>
      <c r="M17" s="3">
        <v>38777</v>
      </c>
      <c r="N17" s="4">
        <v>190</v>
      </c>
      <c r="O17" s="4">
        <v>209</v>
      </c>
      <c r="P17" s="4">
        <v>1900</v>
      </c>
    </row>
    <row r="18" spans="1:16" ht="12.75">
      <c r="A18" t="s">
        <v>78</v>
      </c>
      <c r="B18" s="26" t="s">
        <v>85</v>
      </c>
      <c r="C18" s="24" t="str">
        <f>HYPERLINK("http://www.gale.com/servlet/ItemDetailServlet?region=9&amp;imprint=000&amp;titleCode=GSALRE&amp;cf=e&amp;type=4&amp;id=225992","Elizabethan World Reference Library")</f>
        <v>Elizabethan World Reference Library</v>
      </c>
      <c r="D18" s="24">
        <v>4</v>
      </c>
      <c r="E18" s="6" t="s">
        <v>6</v>
      </c>
      <c r="F18" s="6" t="s">
        <v>7</v>
      </c>
      <c r="G18" s="25">
        <v>39051</v>
      </c>
      <c r="H18" s="25">
        <v>39073</v>
      </c>
      <c r="I18" t="s">
        <v>76</v>
      </c>
      <c r="J18" t="s">
        <v>73</v>
      </c>
      <c r="K18" t="s">
        <v>74</v>
      </c>
      <c r="L18">
        <v>225992</v>
      </c>
      <c r="M18" s="3">
        <v>38777</v>
      </c>
      <c r="N18" s="4">
        <v>190</v>
      </c>
      <c r="O18" s="4">
        <v>209</v>
      </c>
      <c r="P18" s="4">
        <v>1900</v>
      </c>
    </row>
    <row r="19" spans="1:16" ht="12.75">
      <c r="A19" t="s">
        <v>90</v>
      </c>
      <c r="B19" s="26" t="s">
        <v>85</v>
      </c>
      <c r="C19" s="24" t="str">
        <f>HYPERLINK("http://www.gale.com/servlet/ItemDetailServlet?region=9&amp;imprint=000&amp;titleCode=GSALRE&amp;cf=e&amp;type=4&amp;id=197941","Endangered Species")</f>
        <v>Endangered Species</v>
      </c>
      <c r="D19" s="24">
        <v>3</v>
      </c>
      <c r="E19" s="6" t="s">
        <v>8</v>
      </c>
      <c r="F19" s="6" t="s">
        <v>9</v>
      </c>
      <c r="G19" s="25">
        <v>37967</v>
      </c>
      <c r="H19" s="25">
        <v>38226</v>
      </c>
      <c r="I19" t="s">
        <v>76</v>
      </c>
      <c r="J19" t="s">
        <v>73</v>
      </c>
      <c r="K19" t="s">
        <v>74</v>
      </c>
      <c r="L19">
        <v>197941</v>
      </c>
      <c r="M19" s="3">
        <v>38777</v>
      </c>
      <c r="N19" s="4">
        <v>190</v>
      </c>
      <c r="O19" s="4">
        <v>209</v>
      </c>
      <c r="P19" s="4">
        <v>1900</v>
      </c>
    </row>
    <row r="20" spans="1:16" ht="12.75">
      <c r="A20" t="s">
        <v>75</v>
      </c>
      <c r="B20" s="26" t="s">
        <v>74</v>
      </c>
      <c r="C20" s="24" t="str">
        <f>HYPERLINK("http://www.gale.com/servlet/ItemDetailServlet?region=9&amp;imprint=000&amp;titleCode=GSALRE&amp;cf=e&amp;type=4&amp;id=233164","Everyday Finance: Economics, Personal Money Management, and Entrepreneurship")</f>
        <v>Everyday Finance: Economics, Personal Money Management, and Entrepreneurship</v>
      </c>
      <c r="D20" s="24">
        <v>2</v>
      </c>
      <c r="E20" s="6" t="s">
        <v>10</v>
      </c>
      <c r="F20" s="6" t="s">
        <v>11</v>
      </c>
      <c r="G20" s="25">
        <v>39524</v>
      </c>
      <c r="H20" s="25">
        <v>39437</v>
      </c>
      <c r="I20" t="s">
        <v>76</v>
      </c>
      <c r="J20" t="s">
        <v>73</v>
      </c>
      <c r="K20" t="s">
        <v>74</v>
      </c>
      <c r="L20">
        <v>233164</v>
      </c>
      <c r="M20" s="3">
        <v>39455.96576388889</v>
      </c>
      <c r="N20" s="4">
        <v>195</v>
      </c>
      <c r="O20" s="4">
        <v>214.5</v>
      </c>
      <c r="P20" s="4">
        <v>1950</v>
      </c>
    </row>
    <row r="21" spans="1:16" ht="12.75">
      <c r="A21" t="s">
        <v>78</v>
      </c>
      <c r="B21" s="26" t="s">
        <v>85</v>
      </c>
      <c r="C21" s="24" t="str">
        <f>HYPERLINK("http://www.gale.com/servlet/ItemDetailServlet?region=9&amp;imprint=000&amp;titleCode=GSALRE&amp;cf=e&amp;type=4&amp;id=225999","Gilded Age and Progressive Era Reference Library")</f>
        <v>Gilded Age and Progressive Era Reference Library</v>
      </c>
      <c r="D21" s="24">
        <v>4</v>
      </c>
      <c r="E21" s="6" t="s">
        <v>12</v>
      </c>
      <c r="F21" s="6" t="s">
        <v>13</v>
      </c>
      <c r="G21" s="25">
        <v>39049</v>
      </c>
      <c r="H21" s="25">
        <v>39073</v>
      </c>
      <c r="I21" t="s">
        <v>76</v>
      </c>
      <c r="J21" t="s">
        <v>73</v>
      </c>
      <c r="K21" t="s">
        <v>74</v>
      </c>
      <c r="L21">
        <v>225999</v>
      </c>
      <c r="M21" s="3">
        <v>38777</v>
      </c>
      <c r="N21" s="4">
        <v>190</v>
      </c>
      <c r="O21" s="4">
        <v>209</v>
      </c>
      <c r="P21" s="4">
        <v>1900</v>
      </c>
    </row>
    <row r="22" spans="1:16" ht="12.75">
      <c r="A22" t="s">
        <v>78</v>
      </c>
      <c r="B22" s="26" t="s">
        <v>85</v>
      </c>
      <c r="C22" s="24" t="str">
        <f>HYPERLINK("http://www.gale.com/servlet/ItemDetailServlet?region=9&amp;imprint=000&amp;titleCode=GSALRE&amp;cf=e&amp;type=4&amp;id=197949","Great Depression and the New Deal Reference Library")</f>
        <v>Great Depression and the New Deal Reference Library</v>
      </c>
      <c r="D22" s="24">
        <v>4</v>
      </c>
      <c r="E22" s="6" t="s">
        <v>14</v>
      </c>
      <c r="F22" s="6" t="s">
        <v>15</v>
      </c>
      <c r="G22" s="25">
        <v>37575</v>
      </c>
      <c r="H22" s="25">
        <v>38250</v>
      </c>
      <c r="I22" t="s">
        <v>76</v>
      </c>
      <c r="J22" t="s">
        <v>73</v>
      </c>
      <c r="K22" t="s">
        <v>74</v>
      </c>
      <c r="L22">
        <v>197949</v>
      </c>
      <c r="M22" s="3">
        <v>38777</v>
      </c>
      <c r="N22" s="4">
        <v>190</v>
      </c>
      <c r="O22" s="4">
        <v>209</v>
      </c>
      <c r="P22" s="4">
        <v>1900</v>
      </c>
    </row>
    <row r="23" spans="1:16" ht="12.75">
      <c r="A23" t="s">
        <v>78</v>
      </c>
      <c r="B23" s="26" t="s">
        <v>85</v>
      </c>
      <c r="C23" s="24" t="str">
        <f>HYPERLINK("http://www.gale.com/servlet/ItemDetailServlet?region=9&amp;imprint=000&amp;titleCode=GSALRE&amp;cf=e&amp;type=4&amp;id=197951","Industrial Revolution Reference Library")</f>
        <v>Industrial Revolution Reference Library</v>
      </c>
      <c r="D23" s="24">
        <v>4</v>
      </c>
      <c r="E23" s="6" t="s">
        <v>16</v>
      </c>
      <c r="F23" s="6" t="s">
        <v>17</v>
      </c>
      <c r="G23" s="25">
        <v>37764</v>
      </c>
      <c r="H23" s="25">
        <v>38259</v>
      </c>
      <c r="I23" t="s">
        <v>76</v>
      </c>
      <c r="J23" t="s">
        <v>73</v>
      </c>
      <c r="K23" t="s">
        <v>74</v>
      </c>
      <c r="L23">
        <v>197951</v>
      </c>
      <c r="M23" s="3">
        <v>38777</v>
      </c>
      <c r="N23" s="4">
        <v>190</v>
      </c>
      <c r="O23" s="4">
        <v>209</v>
      </c>
      <c r="P23" s="4">
        <v>1900</v>
      </c>
    </row>
    <row r="24" spans="1:16" ht="12.75">
      <c r="A24" t="s">
        <v>77</v>
      </c>
      <c r="B24" s="26" t="s">
        <v>93</v>
      </c>
      <c r="C24" s="24" t="str">
        <f>HYPERLINK("http://www.gale.com/servlet/ItemDetailServlet?region=9&amp;imprint=000&amp;titleCode=GSALRE&amp;cf=e&amp;type=4&amp;id=191597","Learning and Memory, 2nd ed.")</f>
        <v>Learning and Memory, 2nd ed.</v>
      </c>
      <c r="D24" s="24">
        <v>1</v>
      </c>
      <c r="E24" s="6" t="s">
        <v>18</v>
      </c>
      <c r="F24" s="6" t="s">
        <v>19</v>
      </c>
      <c r="G24" s="25">
        <v>37519</v>
      </c>
      <c r="H24" s="25">
        <v>38037</v>
      </c>
      <c r="I24" t="s">
        <v>76</v>
      </c>
      <c r="J24" t="s">
        <v>73</v>
      </c>
      <c r="K24" t="s">
        <v>74</v>
      </c>
      <c r="L24">
        <v>191597</v>
      </c>
      <c r="M24" s="3">
        <v>38777</v>
      </c>
      <c r="N24" s="4">
        <v>191</v>
      </c>
      <c r="O24" s="4">
        <v>210.1</v>
      </c>
      <c r="P24" s="4">
        <v>1910</v>
      </c>
    </row>
    <row r="25" spans="1:16" ht="12.75">
      <c r="A25" t="s">
        <v>78</v>
      </c>
      <c r="B25" s="26" t="s">
        <v>85</v>
      </c>
      <c r="C25" s="24" t="str">
        <f>HYPERLINK("http://www.gale.com/servlet/ItemDetailServlet?region=9&amp;imprint=000&amp;titleCode=GSALRE&amp;cf=e&amp;type=4&amp;id=224030","Middle East Conflict Reference Library")</f>
        <v>Middle East Conflict Reference Library</v>
      </c>
      <c r="D25" s="24">
        <v>4</v>
      </c>
      <c r="E25" s="6" t="s">
        <v>21</v>
      </c>
      <c r="F25" s="6" t="s">
        <v>22</v>
      </c>
      <c r="G25" s="25">
        <v>38667</v>
      </c>
      <c r="H25" s="25">
        <v>38691</v>
      </c>
      <c r="I25" t="s">
        <v>76</v>
      </c>
      <c r="J25" t="s">
        <v>73</v>
      </c>
      <c r="K25" t="s">
        <v>74</v>
      </c>
      <c r="L25">
        <v>224030</v>
      </c>
      <c r="M25" s="3">
        <v>38777</v>
      </c>
      <c r="N25" s="4">
        <v>190</v>
      </c>
      <c r="O25" s="4">
        <v>209</v>
      </c>
      <c r="P25" s="4">
        <v>1900</v>
      </c>
    </row>
    <row r="26" spans="1:16" ht="12.75">
      <c r="A26" t="s">
        <v>84</v>
      </c>
      <c r="B26" s="26" t="s">
        <v>74</v>
      </c>
      <c r="C26" s="24" t="str">
        <f>HYPERLINK("http://www.gale.com/servlet/ItemDetailServlet?region=9&amp;imprint=000&amp;titleCode=GSALRE&amp;cf=e&amp;type=4&amp;id=226040","Notable Black American Men, Book II")</f>
        <v>Notable Black American Men, Book II</v>
      </c>
      <c r="D26" s="24">
        <v>1</v>
      </c>
      <c r="E26" s="6" t="s">
        <v>23</v>
      </c>
      <c r="F26" s="6" t="s">
        <v>24</v>
      </c>
      <c r="G26" s="25">
        <v>39020</v>
      </c>
      <c r="H26" s="25">
        <v>39062</v>
      </c>
      <c r="I26" t="s">
        <v>76</v>
      </c>
      <c r="J26" t="s">
        <v>73</v>
      </c>
      <c r="K26" t="s">
        <v>74</v>
      </c>
      <c r="L26">
        <v>226040</v>
      </c>
      <c r="M26" s="3">
        <v>38777</v>
      </c>
      <c r="N26" s="4">
        <v>193</v>
      </c>
      <c r="O26" s="4">
        <v>212.3</v>
      </c>
      <c r="P26" s="4">
        <v>1930</v>
      </c>
    </row>
    <row r="27" spans="1:16" ht="12.75">
      <c r="A27" t="s">
        <v>82</v>
      </c>
      <c r="B27" s="26" t="s">
        <v>74</v>
      </c>
      <c r="C27" s="24" t="str">
        <f>HYPERLINK("http://www.gale.com/servlet/ItemDetailServlet?region=9&amp;imprint=000&amp;titleCode=GSALRE&amp;cf=e&amp;type=4&amp;id=223195","Real-Life Math")</f>
        <v>Real-Life Math</v>
      </c>
      <c r="D27" s="24">
        <v>2</v>
      </c>
      <c r="E27" s="6" t="s">
        <v>25</v>
      </c>
      <c r="F27" s="6" t="s">
        <v>26</v>
      </c>
      <c r="G27" s="25">
        <v>38688</v>
      </c>
      <c r="H27" s="25">
        <v>38786</v>
      </c>
      <c r="I27" t="s">
        <v>76</v>
      </c>
      <c r="J27" t="s">
        <v>73</v>
      </c>
      <c r="K27" t="s">
        <v>74</v>
      </c>
      <c r="L27">
        <v>223195</v>
      </c>
      <c r="M27" s="3">
        <v>38777</v>
      </c>
      <c r="N27" s="4">
        <v>200</v>
      </c>
      <c r="O27" s="4">
        <v>220</v>
      </c>
      <c r="P27" s="4">
        <v>2000</v>
      </c>
    </row>
    <row r="28" spans="1:16" ht="12.75">
      <c r="A28" t="s">
        <v>78</v>
      </c>
      <c r="B28" s="26" t="s">
        <v>85</v>
      </c>
      <c r="C28" s="24" t="str">
        <f>HYPERLINK("http://www.gale.com/servlet/ItemDetailServlet?region=9&amp;imprint=000&amp;titleCode=GSALRE&amp;cf=e&amp;type=4&amp;id=223156","Reconstruction Era Reference Library")</f>
        <v>Reconstruction Era Reference Library</v>
      </c>
      <c r="D28" s="24">
        <v>4</v>
      </c>
      <c r="E28" s="6" t="s">
        <v>27</v>
      </c>
      <c r="F28" s="6" t="s">
        <v>28</v>
      </c>
      <c r="G28" s="25">
        <v>38310</v>
      </c>
      <c r="H28" s="25">
        <v>38383</v>
      </c>
      <c r="I28" t="s">
        <v>76</v>
      </c>
      <c r="J28" t="s">
        <v>73</v>
      </c>
      <c r="K28" t="s">
        <v>74</v>
      </c>
      <c r="L28">
        <v>223156</v>
      </c>
      <c r="M28" s="3">
        <v>38777</v>
      </c>
      <c r="N28" s="4">
        <v>190</v>
      </c>
      <c r="O28" s="4">
        <v>209</v>
      </c>
      <c r="P28" s="4">
        <v>1900</v>
      </c>
    </row>
    <row r="29" spans="1:16" ht="12.75">
      <c r="A29" t="s">
        <v>78</v>
      </c>
      <c r="B29" s="26" t="s">
        <v>85</v>
      </c>
      <c r="C29" s="24" t="str">
        <f>HYPERLINK("http://www.gale.com/servlet/ItemDetailServlet?region=9&amp;imprint=000&amp;titleCode=GSALRE&amp;cf=e&amp;type=4&amp;id=226061","Television in American Society Reference Library")</f>
        <v>Television in American Society Reference Library</v>
      </c>
      <c r="D29" s="24">
        <v>4</v>
      </c>
      <c r="E29" s="6" t="s">
        <v>29</v>
      </c>
      <c r="F29" s="6" t="s">
        <v>30</v>
      </c>
      <c r="G29" s="25">
        <v>39022</v>
      </c>
      <c r="H29" s="25">
        <v>39070</v>
      </c>
      <c r="I29" t="s">
        <v>76</v>
      </c>
      <c r="J29" t="s">
        <v>73</v>
      </c>
      <c r="K29" t="s">
        <v>74</v>
      </c>
      <c r="L29">
        <v>226061</v>
      </c>
      <c r="M29" s="3">
        <v>38777</v>
      </c>
      <c r="N29" s="4">
        <v>190</v>
      </c>
      <c r="O29" s="4">
        <v>209</v>
      </c>
      <c r="P29" s="4">
        <v>1900</v>
      </c>
    </row>
    <row r="30" spans="1:16" ht="12.75">
      <c r="A30" t="s">
        <v>78</v>
      </c>
      <c r="B30" s="26" t="s">
        <v>85</v>
      </c>
      <c r="C30" s="24" t="str">
        <f>HYPERLINK("http://www.gale.com/servlet/ItemDetailServlet?region=9&amp;imprint=000&amp;titleCode=GSALRE&amp;cf=e&amp;type=4&amp;id=197959","Terrorism Reference Library")</f>
        <v>Terrorism Reference Library</v>
      </c>
      <c r="D30" s="24">
        <v>4</v>
      </c>
      <c r="E30" s="6" t="s">
        <v>31</v>
      </c>
      <c r="F30" s="6" t="s">
        <v>32</v>
      </c>
      <c r="G30" s="25">
        <v>37592</v>
      </c>
      <c r="H30" s="25">
        <v>38259</v>
      </c>
      <c r="I30" t="s">
        <v>76</v>
      </c>
      <c r="J30" t="s">
        <v>73</v>
      </c>
      <c r="K30" t="s">
        <v>74</v>
      </c>
      <c r="L30">
        <v>197959</v>
      </c>
      <c r="M30" s="3">
        <v>38777</v>
      </c>
      <c r="N30" s="4">
        <v>190</v>
      </c>
      <c r="O30" s="4">
        <v>209</v>
      </c>
      <c r="P30" s="4">
        <v>1900</v>
      </c>
    </row>
    <row r="31" spans="1:16" ht="12.75">
      <c r="A31" t="s">
        <v>78</v>
      </c>
      <c r="B31" s="26" t="s">
        <v>85</v>
      </c>
      <c r="C31" s="24" t="str">
        <f>HYPERLINK("http://www.gale.com/servlet/ItemDetailServlet?region=9&amp;imprint=000&amp;titleCode=GSALRE&amp;cf=e&amp;type=4&amp;id=223157","The Crusades Reference Library")</f>
        <v>The Crusades Reference Library</v>
      </c>
      <c r="D31" s="24">
        <v>4</v>
      </c>
      <c r="E31" s="6" t="s">
        <v>33</v>
      </c>
      <c r="F31" s="6" t="s">
        <v>34</v>
      </c>
      <c r="G31" s="25">
        <v>38324</v>
      </c>
      <c r="H31" s="25">
        <v>38383</v>
      </c>
      <c r="I31" t="s">
        <v>76</v>
      </c>
      <c r="J31" t="s">
        <v>73</v>
      </c>
      <c r="K31" t="s">
        <v>74</v>
      </c>
      <c r="L31">
        <v>223157</v>
      </c>
      <c r="M31" s="3">
        <v>38777</v>
      </c>
      <c r="N31" s="4">
        <v>190</v>
      </c>
      <c r="O31" s="4">
        <v>209</v>
      </c>
      <c r="P31" s="4">
        <v>1900</v>
      </c>
    </row>
    <row r="32" spans="1:16" ht="12.75">
      <c r="A32" t="s">
        <v>78</v>
      </c>
      <c r="B32" s="26" t="s">
        <v>85</v>
      </c>
      <c r="C32" s="24" t="str">
        <f>HYPERLINK("http://www.gale.com/servlet/ItemDetailServlet?region=9&amp;imprint=000&amp;titleCode=GSALRE&amp;cf=e&amp;type=4&amp;id=223199","The Sixties in America Reference Library")</f>
        <v>The Sixties in America Reference Library</v>
      </c>
      <c r="D32" s="24">
        <v>4</v>
      </c>
      <c r="E32" s="6" t="s">
        <v>35</v>
      </c>
      <c r="F32" s="6" t="s">
        <v>36</v>
      </c>
      <c r="G32" s="25">
        <v>38320</v>
      </c>
      <c r="H32" s="25">
        <v>38386</v>
      </c>
      <c r="I32" t="s">
        <v>76</v>
      </c>
      <c r="J32" t="s">
        <v>73</v>
      </c>
      <c r="K32" t="s">
        <v>74</v>
      </c>
      <c r="L32">
        <v>223199</v>
      </c>
      <c r="M32" s="3">
        <v>38777</v>
      </c>
      <c r="N32" s="4">
        <v>190</v>
      </c>
      <c r="O32" s="4">
        <v>209</v>
      </c>
      <c r="P32" s="4">
        <v>1900</v>
      </c>
    </row>
    <row r="33" spans="1:16" ht="12.75">
      <c r="A33" t="s">
        <v>82</v>
      </c>
      <c r="B33" s="26" t="s">
        <v>85</v>
      </c>
      <c r="C33" s="24" t="str">
        <f>HYPERLINK("http://www.gale.com/servlet/ItemDetailServlet?region=9&amp;imprint=000&amp;titleCode=GSALRE&amp;cf=e&amp;type=4&amp;id=197962","UXL Complete Life Science Resource")</f>
        <v>UXL Complete Life Science Resource</v>
      </c>
      <c r="D33" s="24">
        <v>3</v>
      </c>
      <c r="E33" s="6" t="s">
        <v>38</v>
      </c>
      <c r="F33" s="6" t="s">
        <v>39</v>
      </c>
      <c r="G33" s="25">
        <v>36840</v>
      </c>
      <c r="H33" s="25">
        <v>38247</v>
      </c>
      <c r="I33" t="s">
        <v>76</v>
      </c>
      <c r="J33" t="s">
        <v>73</v>
      </c>
      <c r="K33" t="s">
        <v>74</v>
      </c>
      <c r="L33">
        <v>197962</v>
      </c>
      <c r="M33" s="3">
        <v>38777</v>
      </c>
      <c r="N33" s="4">
        <v>190</v>
      </c>
      <c r="O33" s="4">
        <v>209</v>
      </c>
      <c r="P33" s="4">
        <v>1900</v>
      </c>
    </row>
    <row r="34" spans="1:16" ht="12.75">
      <c r="A34" t="s">
        <v>90</v>
      </c>
      <c r="B34" s="26" t="s">
        <v>85</v>
      </c>
      <c r="C34" s="24" t="str">
        <f>HYPERLINK("http://www.gale.com/servlet/ItemDetailServlet?region=9&amp;imprint=000&amp;titleCode=GSALRE&amp;cf=e&amp;type=4&amp;id=197963","UXL Encyclopedia of Biomes")</f>
        <v>UXL Encyclopedia of Biomes</v>
      </c>
      <c r="D34" s="24">
        <v>3</v>
      </c>
      <c r="E34" s="6" t="s">
        <v>40</v>
      </c>
      <c r="F34" s="6" t="s">
        <v>41</v>
      </c>
      <c r="G34" s="25">
        <v>36469</v>
      </c>
      <c r="H34" s="25">
        <v>38239</v>
      </c>
      <c r="I34" t="s">
        <v>76</v>
      </c>
      <c r="J34" t="s">
        <v>73</v>
      </c>
      <c r="K34" t="s">
        <v>74</v>
      </c>
      <c r="L34">
        <v>197963</v>
      </c>
      <c r="M34" s="3">
        <v>38777</v>
      </c>
      <c r="N34" s="4">
        <v>190</v>
      </c>
      <c r="O34" s="4">
        <v>209</v>
      </c>
      <c r="P34" s="4">
        <v>1900</v>
      </c>
    </row>
    <row r="35" spans="1:16" ht="12.75">
      <c r="A35" t="s">
        <v>82</v>
      </c>
      <c r="B35" s="26" t="s">
        <v>85</v>
      </c>
      <c r="C35" s="24" t="str">
        <f>HYPERLINK("http://www.gale.com/servlet/ItemDetailServlet?region=9&amp;imprint=000&amp;titleCode=GSALRE&amp;cf=e&amp;type=4&amp;id=241661","UXL Encyclopedia of Biomes, 2nd ed.")</f>
        <v>UXL Encyclopedia of Biomes, 2nd ed.</v>
      </c>
      <c r="D35" s="24">
        <v>3</v>
      </c>
      <c r="E35" s="6" t="s">
        <v>42</v>
      </c>
      <c r="F35" s="6" t="s">
        <v>71</v>
      </c>
      <c r="G35" s="5">
        <v>2008</v>
      </c>
      <c r="H35" s="25">
        <v>39766</v>
      </c>
      <c r="I35" t="s">
        <v>72</v>
      </c>
      <c r="J35" t="s">
        <v>73</v>
      </c>
      <c r="K35" t="s">
        <v>74</v>
      </c>
      <c r="L35">
        <v>241661</v>
      </c>
      <c r="M35" s="3">
        <v>39297.96612268518</v>
      </c>
      <c r="N35" s="4">
        <v>190</v>
      </c>
      <c r="O35" s="4">
        <v>209</v>
      </c>
      <c r="P35" s="4">
        <v>1900</v>
      </c>
    </row>
    <row r="36" spans="1:16" ht="12.75">
      <c r="A36" t="s">
        <v>90</v>
      </c>
      <c r="B36" s="26" t="s">
        <v>85</v>
      </c>
      <c r="C36" s="24" t="str">
        <f>HYPERLINK("http://www.gale.com/servlet/ItemDetailServlet?region=9&amp;imprint=000&amp;titleCode=GSALRE&amp;cf=e&amp;type=4&amp;id=197964","UXL Encyclopedia of Landforms and Other Geologic Features")</f>
        <v>UXL Encyclopedia of Landforms and Other Geologic Features</v>
      </c>
      <c r="D36" s="24">
        <v>3</v>
      </c>
      <c r="E36" s="6" t="s">
        <v>43</v>
      </c>
      <c r="F36" s="6" t="s">
        <v>44</v>
      </c>
      <c r="G36" s="25">
        <v>37960</v>
      </c>
      <c r="H36" s="25">
        <v>38239</v>
      </c>
      <c r="I36" t="s">
        <v>76</v>
      </c>
      <c r="J36" t="s">
        <v>73</v>
      </c>
      <c r="K36" t="s">
        <v>74</v>
      </c>
      <c r="L36">
        <v>197964</v>
      </c>
      <c r="M36" s="3">
        <v>38777</v>
      </c>
      <c r="N36" s="4">
        <v>190</v>
      </c>
      <c r="O36" s="4">
        <v>209</v>
      </c>
      <c r="P36" s="4">
        <v>1900</v>
      </c>
    </row>
    <row r="37" spans="1:16" ht="12.75">
      <c r="A37" t="s">
        <v>90</v>
      </c>
      <c r="B37" s="26" t="s">
        <v>85</v>
      </c>
      <c r="C37" s="24" t="str">
        <f>HYPERLINK("http://www.gale.com/servlet/ItemDetailServlet?region=9&amp;imprint=000&amp;titleCode=GSALRE&amp;cf=e&amp;type=4&amp;id=198554","UXL Encyclopedia of Water Science")</f>
        <v>UXL Encyclopedia of Water Science</v>
      </c>
      <c r="D37" s="24">
        <v>3</v>
      </c>
      <c r="E37" s="6" t="s">
        <v>45</v>
      </c>
      <c r="F37" s="6" t="s">
        <v>46</v>
      </c>
      <c r="G37" s="25">
        <v>38338</v>
      </c>
      <c r="H37" s="25">
        <v>38328</v>
      </c>
      <c r="I37" t="s">
        <v>76</v>
      </c>
      <c r="J37" t="s">
        <v>73</v>
      </c>
      <c r="K37" t="s">
        <v>74</v>
      </c>
      <c r="L37">
        <v>198554</v>
      </c>
      <c r="M37" s="3">
        <v>38777</v>
      </c>
      <c r="N37" s="4">
        <v>194</v>
      </c>
      <c r="O37" s="4">
        <v>213.4</v>
      </c>
      <c r="P37" s="4">
        <v>1940</v>
      </c>
    </row>
    <row r="38" spans="1:16" ht="12.75">
      <c r="A38" t="s">
        <v>79</v>
      </c>
      <c r="B38" s="26" t="s">
        <v>85</v>
      </c>
      <c r="C38" s="24" t="str">
        <f>HYPERLINK("http://www.gale.com/servlet/ItemDetailServlet?region=9&amp;imprint=000&amp;titleCode=GSALRE&amp;cf=e&amp;type=4&amp;id=224068","UXL Graphic Novelists")</f>
        <v>UXL Graphic Novelists</v>
      </c>
      <c r="D38" s="24">
        <v>3</v>
      </c>
      <c r="E38" s="6" t="s">
        <v>47</v>
      </c>
      <c r="F38" s="6" t="s">
        <v>48</v>
      </c>
      <c r="G38" s="25">
        <v>39022</v>
      </c>
      <c r="H38" s="25">
        <v>39020</v>
      </c>
      <c r="I38" t="s">
        <v>76</v>
      </c>
      <c r="J38" t="s">
        <v>73</v>
      </c>
      <c r="K38" t="s">
        <v>74</v>
      </c>
      <c r="L38">
        <v>224068</v>
      </c>
      <c r="M38" s="3">
        <v>39455.96574074074</v>
      </c>
      <c r="N38" s="4">
        <v>190</v>
      </c>
      <c r="O38" s="4">
        <v>209</v>
      </c>
      <c r="P38" s="4">
        <v>1900</v>
      </c>
    </row>
    <row r="39" spans="1:16" ht="12.75">
      <c r="A39" t="s">
        <v>78</v>
      </c>
      <c r="B39" s="26" t="s">
        <v>85</v>
      </c>
      <c r="C39" s="24" t="str">
        <f>HYPERLINK("http://www.gale.com/servlet/ItemDetailServlet?region=9&amp;imprint=000&amp;titleCode=GSALRE&amp;cf=e&amp;type=4&amp;id=197998","War in the Persian Gulf Reference Library")</f>
        <v>War in the Persian Gulf Reference Library</v>
      </c>
      <c r="D39" s="24">
        <v>4</v>
      </c>
      <c r="E39" s="6" t="s">
        <v>49</v>
      </c>
      <c r="F39" s="6" t="s">
        <v>50</v>
      </c>
      <c r="G39" s="25">
        <v>38189</v>
      </c>
      <c r="H39" s="25">
        <v>38275</v>
      </c>
      <c r="I39" t="s">
        <v>76</v>
      </c>
      <c r="J39" t="s">
        <v>73</v>
      </c>
      <c r="K39" t="s">
        <v>74</v>
      </c>
      <c r="L39">
        <v>197998</v>
      </c>
      <c r="M39" s="3">
        <v>38777</v>
      </c>
      <c r="N39" s="4">
        <v>190</v>
      </c>
      <c r="O39" s="4">
        <v>209</v>
      </c>
      <c r="P39" s="4">
        <v>1900</v>
      </c>
    </row>
    <row r="40" spans="1:16" ht="12.75">
      <c r="A40" t="s">
        <v>78</v>
      </c>
      <c r="B40" s="26" t="s">
        <v>85</v>
      </c>
      <c r="C40" s="24" t="str">
        <f>HYPERLINK("http://www.gale.com/servlet/ItemDetailServlet?region=9&amp;imprint=000&amp;titleCode=GSALRE&amp;cf=e&amp;type=4&amp;id=197967","Westward Expansion Reference Library")</f>
        <v>Westward Expansion Reference Library</v>
      </c>
      <c r="D40" s="24">
        <v>4</v>
      </c>
      <c r="E40" s="6" t="s">
        <v>51</v>
      </c>
      <c r="F40" s="6" t="s">
        <v>52</v>
      </c>
      <c r="G40" s="5" t="s">
        <v>37</v>
      </c>
      <c r="H40" s="25">
        <v>38267</v>
      </c>
      <c r="I40" t="s">
        <v>76</v>
      </c>
      <c r="J40" t="s">
        <v>73</v>
      </c>
      <c r="K40" t="s">
        <v>74</v>
      </c>
      <c r="L40">
        <v>197967</v>
      </c>
      <c r="M40" s="3">
        <v>38777</v>
      </c>
      <c r="N40" s="4">
        <v>190</v>
      </c>
      <c r="O40" s="4">
        <v>209</v>
      </c>
      <c r="P40" s="4">
        <v>1900</v>
      </c>
    </row>
    <row r="41" spans="1:16" ht="12.75">
      <c r="A41" t="s">
        <v>78</v>
      </c>
      <c r="B41" s="26" t="s">
        <v>85</v>
      </c>
      <c r="C41" s="24" t="str">
        <f>HYPERLINK("http://www.gale.com/servlet/ItemDetailServlet?region=9&amp;imprint=000&amp;titleCode=GSALRE&amp;cf=e&amp;type=4&amp;id=195013","World War I Reference Library")</f>
        <v>World War I Reference Library</v>
      </c>
      <c r="D41" s="24">
        <v>4</v>
      </c>
      <c r="E41" s="6" t="s">
        <v>53</v>
      </c>
      <c r="F41" s="6" t="s">
        <v>54</v>
      </c>
      <c r="G41" s="25">
        <v>37232</v>
      </c>
      <c r="H41" s="25">
        <v>37974</v>
      </c>
      <c r="I41" t="s">
        <v>76</v>
      </c>
      <c r="J41" t="s">
        <v>73</v>
      </c>
      <c r="K41" t="s">
        <v>74</v>
      </c>
      <c r="L41">
        <v>195013</v>
      </c>
      <c r="M41" s="3">
        <v>38777</v>
      </c>
      <c r="N41" s="4">
        <v>190</v>
      </c>
      <c r="O41" s="4">
        <v>209</v>
      </c>
      <c r="P41" s="4">
        <v>1900</v>
      </c>
    </row>
  </sheetData>
  <autoFilter ref="A5:N41"/>
  <mergeCells count="4">
    <mergeCell ref="A1:L1"/>
    <mergeCell ref="A3:C3"/>
    <mergeCell ref="P4:P5"/>
    <mergeCell ref="P1:P2"/>
  </mergeCells>
  <printOptions gridLines="1"/>
  <pageMargins left="0.75" right="0.75" top="1" bottom="1" header="0.5" footer="0.5"/>
  <pageSetup horizontalDpi="600" verticalDpi="600" orientation="landscape" paperSize="223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Gale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 User</dc:creator>
  <cp:keywords/>
  <dc:description/>
  <cp:lastModifiedBy>Bob Cooper</cp:lastModifiedBy>
  <cp:lastPrinted>2008-12-12T15:46:37Z</cp:lastPrinted>
  <dcterms:created xsi:type="dcterms:W3CDTF">2004-08-05T18:39:19Z</dcterms:created>
  <dcterms:modified xsi:type="dcterms:W3CDTF">2009-02-06T17:58:23Z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